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!OSOBNÍ SCHRÁNKY!\Odbor správy majetku a investic\Kunčarová Eva\Půša\MŠ_Křižíkova_akumalační_nádrž\Výkaz výměr\"/>
    </mc:Choice>
  </mc:AlternateContent>
  <bookViews>
    <workbookView xWindow="0" yWindow="0" windowWidth="28800" windowHeight="12435"/>
  </bookViews>
  <sheets>
    <sheet name="Rekapitulace stavby" sheetId="1" r:id="rId1"/>
    <sheet name="2305-2023020H - Osazení a..." sheetId="2" r:id="rId2"/>
    <sheet name="Pokyny pro vyplnění" sheetId="3" r:id="rId3"/>
  </sheets>
  <definedNames>
    <definedName name="_xlnm._FilterDatabase" localSheetId="1" hidden="1">'2305-2023020H - Osazení a...'!$C$87:$K$337</definedName>
    <definedName name="_xlnm.Print_Titles" localSheetId="1">'2305-2023020H - Osazení a...'!$87:$87</definedName>
    <definedName name="_xlnm.Print_Titles" localSheetId="0">'Rekapitulace stavby'!$52:$52</definedName>
    <definedName name="_xlnm.Print_Area" localSheetId="1">'2305-2023020H - Osazení a...'!$C$4:$J$37,'2305-2023020H - Osazení a...'!$C$43:$J$71,'2305-2023020H - Osazení a...'!$C$77:$K$337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336" i="2"/>
  <c r="BH336" i="2"/>
  <c r="BG336" i="2"/>
  <c r="BF336" i="2"/>
  <c r="T336" i="2"/>
  <c r="T335" i="2"/>
  <c r="R336" i="2"/>
  <c r="R335" i="2"/>
  <c r="P336" i="2"/>
  <c r="P335" i="2"/>
  <c r="BI333" i="2"/>
  <c r="BH333" i="2"/>
  <c r="BG333" i="2"/>
  <c r="BF333" i="2"/>
  <c r="T333" i="2"/>
  <c r="T332" i="2"/>
  <c r="R333" i="2"/>
  <c r="R332" i="2"/>
  <c r="P333" i="2"/>
  <c r="P332" i="2"/>
  <c r="BI330" i="2"/>
  <c r="BH330" i="2"/>
  <c r="BG330" i="2"/>
  <c r="BF330" i="2"/>
  <c r="T330" i="2"/>
  <c r="T329" i="2"/>
  <c r="R330" i="2"/>
  <c r="R329" i="2"/>
  <c r="P330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T316" i="2"/>
  <c r="T315" i="2" s="1"/>
  <c r="R317" i="2"/>
  <c r="R316" i="2" s="1"/>
  <c r="R315" i="2" s="1"/>
  <c r="P317" i="2"/>
  <c r="P316" i="2"/>
  <c r="P315" i="2" s="1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J85" i="2"/>
  <c r="J84" i="2"/>
  <c r="F84" i="2"/>
  <c r="F82" i="2"/>
  <c r="E80" i="2"/>
  <c r="J51" i="2"/>
  <c r="J50" i="2"/>
  <c r="F50" i="2"/>
  <c r="F48" i="2"/>
  <c r="E46" i="2"/>
  <c r="J16" i="2"/>
  <c r="E16" i="2"/>
  <c r="F85" i="2"/>
  <c r="J15" i="2"/>
  <c r="J10" i="2"/>
  <c r="J82" i="2" s="1"/>
  <c r="L50" i="1"/>
  <c r="AM50" i="1"/>
  <c r="AM49" i="1"/>
  <c r="L49" i="1"/>
  <c r="AM47" i="1"/>
  <c r="L47" i="1"/>
  <c r="L45" i="1"/>
  <c r="L44" i="1"/>
  <c r="J269" i="2"/>
  <c r="BK131" i="2"/>
  <c r="J304" i="2"/>
  <c r="J306" i="2"/>
  <c r="J97" i="2"/>
  <c r="BK292" i="2"/>
  <c r="BK330" i="2"/>
  <c r="BK143" i="2"/>
  <c r="J100" i="2"/>
  <c r="J239" i="2"/>
  <c r="BK272" i="2"/>
  <c r="J295" i="2"/>
  <c r="J284" i="2"/>
  <c r="J110" i="2"/>
  <c r="J188" i="2"/>
  <c r="BK233" i="2"/>
  <c r="BK255" i="2"/>
  <c r="J333" i="2"/>
  <c r="BK280" i="2"/>
  <c r="J292" i="2"/>
  <c r="J223" i="2"/>
  <c r="BK325" i="2"/>
  <c r="J204" i="2"/>
  <c r="J166" i="2"/>
  <c r="BK336" i="2"/>
  <c r="BK126" i="2"/>
  <c r="BK214" i="2"/>
  <c r="J126" i="2"/>
  <c r="J250" i="2"/>
  <c r="BK266" i="2"/>
  <c r="J143" i="2"/>
  <c r="BK277" i="2"/>
  <c r="BK323" i="2"/>
  <c r="BK327" i="2"/>
  <c r="J214" i="2"/>
  <c r="J245" i="2"/>
  <c r="BK236" i="2"/>
  <c r="J289" i="2"/>
  <c r="BK308" i="2"/>
  <c r="BK120" i="2"/>
  <c r="BK311" i="2"/>
  <c r="J317" i="2"/>
  <c r="J128" i="2"/>
  <c r="BK100" i="2"/>
  <c r="J321" i="2"/>
  <c r="J313" i="2"/>
  <c r="J280" i="2"/>
  <c r="J91" i="2"/>
  <c r="BK306" i="2"/>
  <c r="J233" i="2"/>
  <c r="BK110" i="2"/>
  <c r="BK248" i="2"/>
  <c r="BK245" i="2"/>
  <c r="J146" i="2"/>
  <c r="J196" i="2"/>
  <c r="J257" i="2"/>
  <c r="BK239" i="2"/>
  <c r="J208" i="2"/>
  <c r="BK284" i="2"/>
  <c r="J236" i="2"/>
  <c r="BK188" i="2"/>
  <c r="BK133" i="2"/>
  <c r="J247" i="2"/>
  <c r="BK261" i="2"/>
  <c r="BK210" i="2"/>
  <c r="BK295" i="2"/>
  <c r="BK166" i="2"/>
  <c r="J184" i="2"/>
  <c r="BK128" i="2"/>
  <c r="J226" i="2"/>
  <c r="J230" i="2"/>
  <c r="J131" i="2"/>
  <c r="BK97" i="2"/>
  <c r="BK204" i="2"/>
  <c r="J325" i="2"/>
  <c r="BK208" i="2"/>
  <c r="J123" i="2"/>
  <c r="BK184" i="2"/>
  <c r="BK313" i="2"/>
  <c r="BK246" i="2"/>
  <c r="BK151" i="2"/>
  <c r="J217" i="2"/>
  <c r="J154" i="2"/>
  <c r="BK146" i="2"/>
  <c r="BK242" i="2"/>
  <c r="BK140" i="2"/>
  <c r="J210" i="2"/>
  <c r="BK274" i="2"/>
  <c r="J190" i="2"/>
  <c r="BK91" i="2"/>
  <c r="BK300" i="2"/>
  <c r="BK333" i="2"/>
  <c r="J277" i="2"/>
  <c r="BK217" i="2"/>
  <c r="J246" i="2"/>
  <c r="BK269" i="2"/>
  <c r="BK250" i="2"/>
  <c r="BK105" i="2"/>
  <c r="BK251" i="2"/>
  <c r="BK230" i="2"/>
  <c r="J261" i="2"/>
  <c r="J243" i="2"/>
  <c r="BK257" i="2"/>
  <c r="J272" i="2"/>
  <c r="J330" i="2"/>
  <c r="BK223" i="2"/>
  <c r="J186" i="2"/>
  <c r="BK190" i="2"/>
  <c r="J156" i="2"/>
  <c r="BK260" i="2"/>
  <c r="J274" i="2"/>
  <c r="J308" i="2"/>
  <c r="BK289" i="2"/>
  <c r="BK286" i="2"/>
  <c r="J248" i="2"/>
  <c r="BK281" i="2"/>
  <c r="BK154" i="2"/>
  <c r="J251" i="2"/>
  <c r="J199" i="2"/>
  <c r="J105" i="2"/>
  <c r="BK247" i="2"/>
  <c r="BK226" i="2"/>
  <c r="AS54" i="1"/>
  <c r="BK321" i="2"/>
  <c r="J151" i="2"/>
  <c r="J133" i="2"/>
  <c r="BK178" i="2"/>
  <c r="BK196" i="2"/>
  <c r="J266" i="2"/>
  <c r="J94" i="2"/>
  <c r="J323" i="2"/>
  <c r="J178" i="2"/>
  <c r="J242" i="2"/>
  <c r="J300" i="2"/>
  <c r="BK123" i="2"/>
  <c r="BK186" i="2"/>
  <c r="J281" i="2"/>
  <c r="BK206" i="2"/>
  <c r="J253" i="2"/>
  <c r="J255" i="2"/>
  <c r="J120" i="2"/>
  <c r="J140" i="2"/>
  <c r="J206" i="2"/>
  <c r="BK135" i="2"/>
  <c r="BK156" i="2"/>
  <c r="BK94" i="2"/>
  <c r="J311" i="2"/>
  <c r="J336" i="2"/>
  <c r="BK253" i="2"/>
  <c r="BK304" i="2"/>
  <c r="J286" i="2"/>
  <c r="J327" i="2"/>
  <c r="J260" i="2"/>
  <c r="BK317" i="2"/>
  <c r="BK243" i="2"/>
  <c r="J135" i="2"/>
  <c r="BK199" i="2"/>
  <c r="R195" i="2" l="1"/>
  <c r="P195" i="2"/>
  <c r="P229" i="2"/>
  <c r="P288" i="2"/>
  <c r="P90" i="2"/>
  <c r="R238" i="2"/>
  <c r="R288" i="2"/>
  <c r="R320" i="2"/>
  <c r="R319" i="2" s="1"/>
  <c r="BK90" i="2"/>
  <c r="J90" i="2" s="1"/>
  <c r="J57" i="2" s="1"/>
  <c r="BK238" i="2"/>
  <c r="J238" i="2"/>
  <c r="J60" i="2" s="1"/>
  <c r="T276" i="2"/>
  <c r="R310" i="2"/>
  <c r="R90" i="2"/>
  <c r="T238" i="2"/>
  <c r="P276" i="2"/>
  <c r="P310" i="2"/>
  <c r="T90" i="2"/>
  <c r="BK229" i="2"/>
  <c r="J229" i="2"/>
  <c r="J59" i="2" s="1"/>
  <c r="R229" i="2"/>
  <c r="BK276" i="2"/>
  <c r="J276" i="2"/>
  <c r="J61" i="2" s="1"/>
  <c r="R276" i="2"/>
  <c r="BK310" i="2"/>
  <c r="J310" i="2"/>
  <c r="J63" i="2" s="1"/>
  <c r="P320" i="2"/>
  <c r="P319" i="2" s="1"/>
  <c r="BK195" i="2"/>
  <c r="J195" i="2" s="1"/>
  <c r="J58" i="2" s="1"/>
  <c r="P238" i="2"/>
  <c r="T288" i="2"/>
  <c r="BK320" i="2"/>
  <c r="J320" i="2"/>
  <c r="J67" i="2" s="1"/>
  <c r="T195" i="2"/>
  <c r="T229" i="2"/>
  <c r="BK288" i="2"/>
  <c r="J288" i="2" s="1"/>
  <c r="J62" i="2" s="1"/>
  <c r="T310" i="2"/>
  <c r="T320" i="2"/>
  <c r="T319" i="2" s="1"/>
  <c r="BK332" i="2"/>
  <c r="J332" i="2" s="1"/>
  <c r="J69" i="2" s="1"/>
  <c r="BK335" i="2"/>
  <c r="J335" i="2"/>
  <c r="J70" i="2" s="1"/>
  <c r="BK316" i="2"/>
  <c r="J316" i="2" s="1"/>
  <c r="J65" i="2" s="1"/>
  <c r="BK329" i="2"/>
  <c r="J329" i="2"/>
  <c r="J68" i="2" s="1"/>
  <c r="J48" i="2"/>
  <c r="BE143" i="2"/>
  <c r="BE236" i="2"/>
  <c r="BE246" i="2"/>
  <c r="BE325" i="2"/>
  <c r="BE327" i="2"/>
  <c r="BE330" i="2"/>
  <c r="BE333" i="2"/>
  <c r="BE336" i="2"/>
  <c r="BE91" i="2"/>
  <c r="BE94" i="2"/>
  <c r="BE100" i="2"/>
  <c r="BE217" i="2"/>
  <c r="BE230" i="2"/>
  <c r="BE245" i="2"/>
  <c r="BE257" i="2"/>
  <c r="BE295" i="2"/>
  <c r="BE140" i="2"/>
  <c r="BE166" i="2"/>
  <c r="BE184" i="2"/>
  <c r="BE196" i="2"/>
  <c r="BE199" i="2"/>
  <c r="BE248" i="2"/>
  <c r="BE281" i="2"/>
  <c r="BE284" i="2"/>
  <c r="BE313" i="2"/>
  <c r="F51" i="2"/>
  <c r="BE97" i="2"/>
  <c r="BE133" i="2"/>
  <c r="BE135" i="2"/>
  <c r="BE146" i="2"/>
  <c r="BE204" i="2"/>
  <c r="BE226" i="2"/>
  <c r="BE280" i="2"/>
  <c r="BE289" i="2"/>
  <c r="BE306" i="2"/>
  <c r="BE308" i="2"/>
  <c r="BE311" i="2"/>
  <c r="BE323" i="2"/>
  <c r="BE123" i="2"/>
  <c r="BE126" i="2"/>
  <c r="BE154" i="2"/>
  <c r="BE178" i="2"/>
  <c r="BE223" i="2"/>
  <c r="BE233" i="2"/>
  <c r="BE239" i="2"/>
  <c r="BE251" i="2"/>
  <c r="BE253" i="2"/>
  <c r="BE261" i="2"/>
  <c r="BE286" i="2"/>
  <c r="BE317" i="2"/>
  <c r="BE321" i="2"/>
  <c r="BE105" i="2"/>
  <c r="BE110" i="2"/>
  <c r="BE151" i="2"/>
  <c r="BE188" i="2"/>
  <c r="BE190" i="2"/>
  <c r="BE206" i="2"/>
  <c r="BE242" i="2"/>
  <c r="BE260" i="2"/>
  <c r="BE272" i="2"/>
  <c r="BE277" i="2"/>
  <c r="BE292" i="2"/>
  <c r="BE300" i="2"/>
  <c r="BE128" i="2"/>
  <c r="BE186" i="2"/>
  <c r="BE208" i="2"/>
  <c r="BE210" i="2"/>
  <c r="BE214" i="2"/>
  <c r="BE243" i="2"/>
  <c r="BE247" i="2"/>
  <c r="BE255" i="2"/>
  <c r="BE266" i="2"/>
  <c r="BE269" i="2"/>
  <c r="BE120" i="2"/>
  <c r="BE131" i="2"/>
  <c r="BE156" i="2"/>
  <c r="BE250" i="2"/>
  <c r="BE274" i="2"/>
  <c r="BE304" i="2"/>
  <c r="F33" i="2"/>
  <c r="BB55" i="1" s="1"/>
  <c r="BB54" i="1" s="1"/>
  <c r="W31" i="1" s="1"/>
  <c r="J32" i="2"/>
  <c r="AW55" i="1" s="1"/>
  <c r="F35" i="2"/>
  <c r="BD55" i="1" s="1"/>
  <c r="BD54" i="1" s="1"/>
  <c r="W33" i="1" s="1"/>
  <c r="F32" i="2"/>
  <c r="BA55" i="1" s="1"/>
  <c r="BA54" i="1" s="1"/>
  <c r="AW54" i="1" s="1"/>
  <c r="AK30" i="1" s="1"/>
  <c r="F34" i="2"/>
  <c r="BC55" i="1"/>
  <c r="BC54" i="1" s="1"/>
  <c r="AY54" i="1" s="1"/>
  <c r="R89" i="2" l="1"/>
  <c r="R88" i="2" s="1"/>
  <c r="P89" i="2"/>
  <c r="P88" i="2" s="1"/>
  <c r="AU55" i="1" s="1"/>
  <c r="AU54" i="1" s="1"/>
  <c r="T89" i="2"/>
  <c r="T88" i="2" s="1"/>
  <c r="BK89" i="2"/>
  <c r="J89" i="2"/>
  <c r="J56" i="2" s="1"/>
  <c r="BK319" i="2"/>
  <c r="J319" i="2" s="1"/>
  <c r="J66" i="2" s="1"/>
  <c r="BK315" i="2"/>
  <c r="J315" i="2" s="1"/>
  <c r="J64" i="2" s="1"/>
  <c r="AX54" i="1"/>
  <c r="W30" i="1"/>
  <c r="F31" i="2"/>
  <c r="AZ55" i="1" s="1"/>
  <c r="AZ54" i="1" s="1"/>
  <c r="AV54" i="1" s="1"/>
  <c r="AK29" i="1" s="1"/>
  <c r="J31" i="2"/>
  <c r="AV55" i="1" s="1"/>
  <c r="AT55" i="1" s="1"/>
  <c r="W32" i="1"/>
  <c r="BK88" i="2" l="1"/>
  <c r="J88" i="2"/>
  <c r="J28" i="2" s="1"/>
  <c r="AG55" i="1" s="1"/>
  <c r="AG54" i="1" s="1"/>
  <c r="AK26" i="1" s="1"/>
  <c r="AK35" i="1" s="1"/>
  <c r="AT54" i="1"/>
  <c r="W29" i="1"/>
  <c r="J37" i="2" l="1"/>
  <c r="J55" i="2"/>
  <c r="AN54" i="1"/>
  <c r="AN55" i="1"/>
</calcChain>
</file>

<file path=xl/sharedStrings.xml><?xml version="1.0" encoding="utf-8"?>
<sst xmlns="http://schemas.openxmlformats.org/spreadsheetml/2006/main" count="3053" uniqueCount="775">
  <si>
    <t>Export Komplet</t>
  </si>
  <si>
    <t>VZ</t>
  </si>
  <si>
    <t>2.0</t>
  </si>
  <si>
    <t>ZAMOK</t>
  </si>
  <si>
    <t>False</t>
  </si>
  <si>
    <t>{39c3cd93-6bc7-48a3-b1e2-dcdc9aa84128}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</si>
  <si>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</si>
  <si>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</si>
  <si>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</si>
  <si>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</si>
  <si>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</si>
  <si>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</si>
  <si>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</si>
  <si>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</si>
  <si>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2305-2023020H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</si>
  <si>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</si>
  <si>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</si>
  <si>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Osazení akumulační nádrže na dešťovou vodu u objektu MŠ Křižíkova ve Varnsdorfu</t>
  </si>
  <si>
    <t>KSO:</t>
  </si>
  <si>
    <t/>
  </si>
  <si>
    <t>CC-CZ:</t>
  </si>
  <si>
    <t>Místo:</t>
  </si>
  <si>
    <t>p.p.č.k. 2692/146; k.ú. Varnsdorf</t>
  </si>
  <si>
    <t>Datum:</t>
  </si>
  <si>
    <t>25. 10. 2023</t>
  </si>
  <si>
    <t>Zadavatel:</t>
  </si>
  <si>
    <t>IČ:</t>
  </si>
  <si>
    <t>25017098</t>
  </si>
  <si>
    <t>Město Varnsdorf</t>
  </si>
  <si>
    <t>DIČ:</t>
  </si>
  <si>
    <t>Uchazeč: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</si>
  <si>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</si>
  <si>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</si>
  <si>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</si>
  <si>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</si>
  <si>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</si>
  <si>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</si>
  <si>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</si>
  <si>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</si>
  <si>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</si>
  <si>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</si>
  <si>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</si>
  <si>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</si>
  <si>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</si>
  <si>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</si>
  <si>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</si>
  <si>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</si>
  <si>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</si>
  <si>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</si>
  <si>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</si>
  <si>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</si>
  <si>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</si>
  <si>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</si>
  <si>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</si>
  <si>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</si>
  <si>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</si>
  <si>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</si>
  <si>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</si>
  <si>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</si>
  <si>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</si>
  <si>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</si>
  <si>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</si>
  <si>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</si>
  <si>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</si>
  <si>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</si>
  <si>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</si>
  <si>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</si>
  <si>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</si>
  <si>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</si>
  <si>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</si>
  <si>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</si>
  <si>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</si>
  <si>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</si>
  <si>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</si>
  <si>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</si>
  <si>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</si>
  <si>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</si>
  <si>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</si>
  <si>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</si>
  <si>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</si>
  <si>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</si>
  <si>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</si>
  <si>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</si>
  <si>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</si>
  <si>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</si>
  <si>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</si>
  <si>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</si>
  <si>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</si>
  <si>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</si>
  <si>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</si>
  <si>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</si>
  <si>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</si>
  <si>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</si>
  <si>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</si>
  <si>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</si>
  <si>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</si>
  <si>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</si>
  <si>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</si>
  <si>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</si>
  <si>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</si>
  <si>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</si>
  <si>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</si>
  <si>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</si>
  <si>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</si>
  <si>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</si>
  <si>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</si>
  <si>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</si>
  <si>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</si>
  <si>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</si>
  <si>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</si>
  <si>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</si>
  <si>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</si>
  <si>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</si>
  <si>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</si>
  <si>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</si>
  <si>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</si>
  <si>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</si>
  <si>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</si>
  <si>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</si>
  <si>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</si>
  <si>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</si>
  <si>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2023 02</t>
  </si>
  <si>
    <t>4</t>
  </si>
  <si>
    <t>-892402290</t>
  </si>
  <si>
    <t>Online PSC</t>
  </si>
  <si>
    <t>https://podminky.urs.cz/item/CS_URS_2023_02/113106023</t>
  </si>
  <si>
    <t>VV</t>
  </si>
  <si>
    <t>(2*1,6)*3"chodníků</t>
  </si>
  <si>
    <t>113107422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</si>
  <si>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</si>
  <si>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-1229612989</t>
  </si>
  <si>
    <t>https://podminky.urs.cz/item/CS_URS_2023_02/113107422</t>
  </si>
  <si>
    <t>3</t>
  </si>
  <si>
    <t>113204111</t>
  </si>
  <si>
    <t>Vytrhání obrub s vybouráním lože, s přemístěním hmot na skládku na vzdálenost do 3 m nebo s naložením na dopravní prostředek záhonových</t>
  </si>
  <si>
    <t>m</t>
  </si>
  <si>
    <t>475729835</t>
  </si>
  <si>
    <t>https://podminky.urs.cz/item/CS_URS_2023_02/113204111</t>
  </si>
  <si>
    <t>2*6"chodníků</t>
  </si>
  <si>
    <t>121151203</t>
  </si>
  <si>
    <t>Sejmutí lesní půdy strojně při souvislé ploše do 100 m2, tl. vrstvy přes 150 do 200 mm</t>
  </si>
  <si>
    <t>-1127151542</t>
  </si>
  <si>
    <t>https://podminky.urs.cz/item/CS_URS_2023_02/121151203</t>
  </si>
  <si>
    <t>((0,8+0,8+3,25)+(16,3+0,8)+6,75+(5+0,8)+5,5)*0,8"rýha</t>
  </si>
  <si>
    <t>5*5"jáma</t>
  </si>
  <si>
    <t>Součet</t>
  </si>
  <si>
    <t>5</t>
  </si>
  <si>
    <t>131253203</t>
  </si>
  <si>
    <t>Hloubení zapažených jam a zářezů strojně s urovnáním dna do předepsaného profilu a spádu v omezeném prostoru v hornině třídy těžitelnosti I skupiny 3 přes 50 do 100 m3</t>
  </si>
  <si>
    <t>m3</t>
  </si>
  <si>
    <t>-1380206494</t>
  </si>
  <si>
    <t>https://podminky.urs.cz/item/CS_URS_2023_02/131253203</t>
  </si>
  <si>
    <t>5*5*(2,3+0,2+0,1)"nádrž</t>
  </si>
  <si>
    <t>-25*0,15"ornice</t>
  </si>
  <si>
    <t>6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</si>
  <si>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</si>
  <si>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</si>
  <si>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-1677801609</t>
  </si>
  <si>
    <t>https://podminky.urs.cz/item/CS_URS_2023_02/132253102</t>
  </si>
  <si>
    <t>30*0,8*((0,9+0,7)/2)"úsek 1-1</t>
  </si>
  <si>
    <t>5*0,8*((0,9+0,8)/2)"úsek 2-2</t>
  </si>
  <si>
    <t>6,5*0,8*((1,1+1)/2)"úsek 3-3</t>
  </si>
  <si>
    <t>Mezisoučet</t>
  </si>
  <si>
    <t>-32*0,15"ornice</t>
  </si>
  <si>
    <t>-(1,6*0,8*0,3)*3"zpevněné plochy</t>
  </si>
  <si>
    <t>7</t>
  </si>
  <si>
    <t>139001101</t>
  </si>
  <si>
    <t>Příplatek k cenám hloubených vykopávek za ztížení vykopávky v blízkosti podzemního vedení nebo výbušnin pro jakoukoliv třídu horniny</t>
  </si>
  <si>
    <t>-642111678</t>
  </si>
  <si>
    <t>https://podminky.urs.cz/item/CS_URS_2023_02/139001101</t>
  </si>
  <si>
    <t>22,108/100*20"pro případ možné kolize s IS</t>
  </si>
  <si>
    <t>8</t>
  </si>
  <si>
    <t>151101201</t>
  </si>
  <si>
    <t>Zřízení pažení stěn výkopu bez rozepření nebo vzepření příložné, hloubky do 4 m</t>
  </si>
  <si>
    <t>-281061101</t>
  </si>
  <si>
    <t>https://podminky.urs.cz/item/CS_URS_2023_02/151101201</t>
  </si>
  <si>
    <t>(5*4)*2,6"jáma</t>
  </si>
  <si>
    <t>9</t>
  </si>
  <si>
    <t>151101211</t>
  </si>
  <si>
    <t>Odstranění pažení stěn výkopu bez rozepření nebo vzepření s uložením pažin na vzdálenost do 3 m od okraje výkopu příložné, hloubky do 4 m</t>
  </si>
  <si>
    <t>1157695319</t>
  </si>
  <si>
    <t>https://podminky.urs.cz/item/CS_URS_2023_02/151101211</t>
  </si>
  <si>
    <t>10</t>
  </si>
  <si>
    <t>151101301</t>
  </si>
  <si>
    <t>Zřízení rozepření zapažených stěn výkopů s potřebným přepažováním při pažení příložném, hloubky do 4 m</t>
  </si>
  <si>
    <t>282361260</t>
  </si>
  <si>
    <t>https://podminky.urs.cz/item/CS_URS_2023_02/151101301</t>
  </si>
  <si>
    <t>5*5*2,6"jáma</t>
  </si>
  <si>
    <t>11</t>
  </si>
  <si>
    <t>151101311</t>
  </si>
  <si>
    <t>Odstranění rozepření stěn výkopů s uložením materiálu na vzdálenost do 3 m od okraje výkopu pažení příložného, hloubky do 4 m</t>
  </si>
  <si>
    <t>-409816439</t>
  </si>
  <si>
    <t>https://podminky.urs.cz/item/CS_URS_2023_02/151101311</t>
  </si>
  <si>
    <t>12</t>
  </si>
  <si>
    <t>151401501</t>
  </si>
  <si>
    <t>Přepažování rozepření zapažených stěn výkopů při pažení příložném, hloubky do 4 m</t>
  </si>
  <si>
    <t>1420902009</t>
  </si>
  <si>
    <t>https://podminky.urs.cz/item/CS_URS_2023_02/151401501</t>
  </si>
  <si>
    <t>13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</si>
  <si>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</si>
  <si>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</si>
  <si>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676628619</t>
  </si>
  <si>
    <t>https://podminky.urs.cz/item/CS_URS_2023_02/162251102</t>
  </si>
  <si>
    <t>61,25+22,108"vykopaná zemina</t>
  </si>
  <si>
    <t>7,168+41,309"zemina na zásyp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</si>
  <si>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</si>
  <si>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</si>
  <si>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</si>
  <si>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-1405232215</t>
  </si>
  <si>
    <t>https://podminky.urs.cz/item/CS_URS_2023_02/162751117</t>
  </si>
  <si>
    <t>(61,25+22,108)-(7,168+41,309)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</si>
  <si>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</si>
  <si>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</si>
  <si>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937198492</t>
  </si>
  <si>
    <t>https://podminky.urs.cz/item/CS_URS_2023_02/162751119</t>
  </si>
  <si>
    <t>34,881*30 'Přepočtené koeficientem množství</t>
  </si>
  <si>
    <t>16</t>
  </si>
  <si>
    <t>167151101</t>
  </si>
  <si>
    <t>Nakládání, skládání a překládání neulehlého výkopku nebo sypaniny strojně nakládání, množství do 100 m3, z horniny třídy těžitelnosti I, skupiny 1 až 3</t>
  </si>
  <si>
    <t>-1228672172</t>
  </si>
  <si>
    <t>https://podminky.urs.cz/item/CS_URS_2023_02/167151101</t>
  </si>
  <si>
    <t>34,881"pro odvoz</t>
  </si>
  <si>
    <t>7,168+41,309"na zásyp</t>
  </si>
  <si>
    <t>17</t>
  </si>
  <si>
    <t>171201231</t>
  </si>
  <si>
    <t>Poplatek za uložení stavebního odpadu na recyklační skládce (skládkovné) zeminy a kamení zatříděného do Katalogu odpadů pod kódem 17 05 04</t>
  </si>
  <si>
    <t>t</t>
  </si>
  <si>
    <t>-765312650</t>
  </si>
  <si>
    <t>https://podminky.urs.cz/item/CS_URS_2023_02/171201231</t>
  </si>
  <si>
    <t>34,881*2 'Přepočtené koeficientem množství</t>
  </si>
  <si>
    <t>18</t>
  </si>
  <si>
    <t>171251201</t>
  </si>
  <si>
    <t>Uložení sypaniny na skládky nebo meziskládky bez hutnění s upravením uložené sypaniny do předepsaného tvaru</t>
  </si>
  <si>
    <t>231070243</t>
  </si>
  <si>
    <t>https://podminky.urs.cz/item/CS_URS_2023_02/171251201</t>
  </si>
  <si>
    <t>19</t>
  </si>
  <si>
    <t>174111101</t>
  </si>
  <si>
    <t>Zásyp sypaninou z jakékoliv horniny ručně s uložením výkopku ve vrstvách se zhutněním jam, šachet, rýh nebo kolem objektů v těchto vykopávkách</t>
  </si>
  <si>
    <t>-325266147</t>
  </si>
  <si>
    <t>https://podminky.urs.cz/item/CS_URS_2023_02/174111101</t>
  </si>
  <si>
    <t>30*0,8*(((0,9+0,7)/2)-0,1-0,15-0,2)"úsek 1-1</t>
  </si>
  <si>
    <t>5*0,8*(((0,9+0,8)/2)-0,1-0,15-0,2)"úsek 2-2</t>
  </si>
  <si>
    <t>6,5*0,8*(((1,1+1)/2)-0,1-0,15-0,2)"úsek 3-3</t>
  </si>
  <si>
    <t>Součet - rýh</t>
  </si>
  <si>
    <t>20</t>
  </si>
  <si>
    <t>174151101</t>
  </si>
  <si>
    <t>Zásyp sypaninou z jakékoliv horniny strojně s uložením výkopku ve vrstvách se zhutněním jam, šachet, rýh nebo kolem objektů v těchto vykopávkách</t>
  </si>
  <si>
    <t>-1021973506</t>
  </si>
  <si>
    <t>https://podminky.urs.cz/item/CS_URS_2023_02/174151101</t>
  </si>
  <si>
    <t>-5*5*0,1"podsyp</t>
  </si>
  <si>
    <t>-1,56"podkladní deska</t>
  </si>
  <si>
    <t>-4,311"obetonování</t>
  </si>
  <si>
    <t>-10,4"nádrž</t>
  </si>
  <si>
    <t>-1,17"stropní deska</t>
  </si>
  <si>
    <t>Součet - jáma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</si>
  <si>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</si>
  <si>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</si>
  <si>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471185628</t>
  </si>
  <si>
    <t>https://podminky.urs.cz/item/CS_URS_2023_02/175111101</t>
  </si>
  <si>
    <t>30*0,8*(0,15+0,2)"úsek 1-1</t>
  </si>
  <si>
    <t>5*0,8*(0,15+0,2)"úsek 2-2</t>
  </si>
  <si>
    <t>6,5*0,8*(0,15+0,2)"úsek 3-3</t>
  </si>
  <si>
    <t>22</t>
  </si>
  <si>
    <t>M</t>
  </si>
  <si>
    <t>58331351</t>
  </si>
  <si>
    <t>kamenivo těžené drobné frakce 0/4</t>
  </si>
  <si>
    <t>-72969079</t>
  </si>
  <si>
    <t>11,62*2 'Přepočtené koeficientem množství</t>
  </si>
  <si>
    <t>23</t>
  </si>
  <si>
    <t>181411131</t>
  </si>
  <si>
    <t>Založení trávníku na půdě předem připravené plochy do 1000 m2 výsevem včetně utažení parkového v rovině nebo na svahu do 1:5</t>
  </si>
  <si>
    <t>-967749286</t>
  </si>
  <si>
    <t>https://podminky.urs.cz/item/CS_URS_2023_02/181411131</t>
  </si>
  <si>
    <t>24</t>
  </si>
  <si>
    <t>00572470</t>
  </si>
  <si>
    <t>osivo směs travní univerzál</t>
  </si>
  <si>
    <t>kg</t>
  </si>
  <si>
    <t>-1693035611</t>
  </si>
  <si>
    <t>100*0,02 'Přepočtené koeficientem množství</t>
  </si>
  <si>
    <t>25</t>
  </si>
  <si>
    <t>182351023</t>
  </si>
  <si>
    <t>Rozprostření a urovnání ornice ve svahu sklonu přes 1:5 strojně při souvislé ploše do 100 m2, tl. vrstvy do 200 mm</t>
  </si>
  <si>
    <t>201080514</t>
  </si>
  <si>
    <t>https://podminky.urs.cz/item/CS_URS_2023_02/182351023</t>
  </si>
  <si>
    <t>Vodorovné konstrukce</t>
  </si>
  <si>
    <t>26</t>
  </si>
  <si>
    <t>411321515</t>
  </si>
  <si>
    <t>Stropy z betonu železového (bez výztuže) stropů deskových, plochých střech, desek balkonových, desek hřibových stropů včetně hlavic hřibových sloupů tř. C 20/25</t>
  </si>
  <si>
    <t>1198414180</t>
  </si>
  <si>
    <t>https://podminky.urs.cz/item/CS_URS_2023_02/411321515</t>
  </si>
  <si>
    <t>7,8*0,15</t>
  </si>
  <si>
    <t>27</t>
  </si>
  <si>
    <t>411352103</t>
  </si>
  <si>
    <t>Bednění stropních konstrukcí - bez podpěrné konstrukce hlavic víceúhelníkových nebo kruhových tloušťky hlavice pod spodní líc stropní desky přes 5 do 25 cm zřízení</t>
  </si>
  <si>
    <t>-218809968</t>
  </si>
  <si>
    <t>https://podminky.urs.cz/item/CS_URS_2023_02/411352103</t>
  </si>
  <si>
    <t>7,8"podhled</t>
  </si>
  <si>
    <t>11,2*0,2"boky</t>
  </si>
  <si>
    <t>28</t>
  </si>
  <si>
    <t>411352104</t>
  </si>
  <si>
    <t>Bednění stropních konstrukcí - bez podpěrné konstrukce hlavic víceúhelníkových nebo kruhových tloušťky hlavice pod spodní líc stropní desky přes 5 do 25 cm odstranění</t>
  </si>
  <si>
    <t>2004023685</t>
  </si>
  <si>
    <t>https://podminky.urs.cz/item/CS_URS_2023_02/411352104</t>
  </si>
  <si>
    <t>29</t>
  </si>
  <si>
    <t>411354311</t>
  </si>
  <si>
    <t>Podpěrná konstrukce stropů - desek, kleneb a skořepin výška podepření do 4 m tloušťka stropu přes 5 do 15 cm zřízení</t>
  </si>
  <si>
    <t>1809406472</t>
  </si>
  <si>
    <t>https://podminky.urs.cz/item/CS_URS_2023_02/411354311</t>
  </si>
  <si>
    <t>30</t>
  </si>
  <si>
    <t>411354312</t>
  </si>
  <si>
    <t>Podpěrná konstrukce stropů - desek, kleneb a skořepin výška podepření do 4 m tloušťka stropu přes 5 do 15 cm odstranění</t>
  </si>
  <si>
    <t>-418610343</t>
  </si>
  <si>
    <t>https://podminky.urs.cz/item/CS_URS_2023_02/411354312</t>
  </si>
  <si>
    <t>31</t>
  </si>
  <si>
    <t>411363021</t>
  </si>
  <si>
    <t>Výztuž kleneb nebo skořepin kleneb jakékoliv světlosti a tloušťky nebo skořepin žlábkových, zborcených, válcových nebo tvaru vrchlíku včetně výztuže patních nosníků, obloukových žeber, čelních zdí ze svařovaných sítí z drátů typu KARI</t>
  </si>
  <si>
    <t>-387253939</t>
  </si>
  <si>
    <t>https://podminky.urs.cz/item/CS_URS_2023_02/411363021</t>
  </si>
  <si>
    <t>9,9*(5,4/1000)"150/8</t>
  </si>
  <si>
    <t>0,053*1,2 'Přepočtené koeficientem množství</t>
  </si>
  <si>
    <t>32</t>
  </si>
  <si>
    <t>451541111</t>
  </si>
  <si>
    <t>Lože pod potrubí, stoky a drobné objekty v otevřeném výkopu ze štěrkodrtě 0-63 mm</t>
  </si>
  <si>
    <t>-513734790</t>
  </si>
  <si>
    <t>https://podminky.urs.cz/item/CS_URS_2023_02/451541111</t>
  </si>
  <si>
    <t>5*5*0,1"jáma</t>
  </si>
  <si>
    <t>33</t>
  </si>
  <si>
    <t>451572111</t>
  </si>
  <si>
    <t>Lože pod potrubí, stoky a drobné objekty v otevřeném výkopu z kameniva drobného těženého 0 až 4 mm</t>
  </si>
  <si>
    <t>-632774002</t>
  </si>
  <si>
    <t>https://podminky.urs.cz/item/CS_URS_2023_02/451572111</t>
  </si>
  <si>
    <t>30*0,8*0,1"úsek 1-1</t>
  </si>
  <si>
    <t>5*0,8*0,1"úsek 2-2</t>
  </si>
  <si>
    <t>6,5*0,8*0,1"úsek 3-3</t>
  </si>
  <si>
    <t>Součet - rýha</t>
  </si>
  <si>
    <t>34</t>
  </si>
  <si>
    <t>452311151</t>
  </si>
  <si>
    <t>Podkladní a zajišťovací konstrukce z betonu prostého v otevřeném výkopu bez zvýšených nároků na prostředí desky pod potrubí, stoky a drobné objekty z betonu tř. C 20/25</t>
  </si>
  <si>
    <t>261708603</t>
  </si>
  <si>
    <t>https://podminky.urs.cz/item/CS_URS_2023_02/452311151</t>
  </si>
  <si>
    <t>7,8*0,2"pod nádrž</t>
  </si>
  <si>
    <t>35</t>
  </si>
  <si>
    <t>452351101</t>
  </si>
  <si>
    <t>Bednění podkladních a zajišťovacích konstrukcí v otevřeném výkopu desek nebo sedlových loží pod potrubí, stoky a drobné objekty</t>
  </si>
  <si>
    <t>1605107336</t>
  </si>
  <si>
    <t>https://podminky.urs.cz/item/CS_URS_2023_02/452351101</t>
  </si>
  <si>
    <t>9,9*0,2</t>
  </si>
  <si>
    <t>Komunikace pozemní</t>
  </si>
  <si>
    <t>36</t>
  </si>
  <si>
    <t>566901132</t>
  </si>
  <si>
    <t>Vyspravení podkladu po překopech inženýrských sítí plochy do 15 m2 s rozprostřením a zhutněním štěrkodrtí tl. 150 mm</t>
  </si>
  <si>
    <t>-1620865586</t>
  </si>
  <si>
    <t>https://podminky.urs.cz/item/CS_URS_2023_02/566901132</t>
  </si>
  <si>
    <t>37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</si>
  <si>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</si>
  <si>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</si>
  <si>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-123356980</t>
  </si>
  <si>
    <t>https://podminky.urs.cz/item/CS_URS_2023_02/596211110</t>
  </si>
  <si>
    <t>38</t>
  </si>
  <si>
    <t>59245018</t>
  </si>
  <si>
    <t>dlažba tvar obdélník betonová 200x100x60mm přírodní</t>
  </si>
  <si>
    <t>1224714840</t>
  </si>
  <si>
    <t xml:space="preserve">9,6/100*10"pouze doplnění poškozených </t>
  </si>
  <si>
    <t>Trubní vedení</t>
  </si>
  <si>
    <t>39</t>
  </si>
  <si>
    <t>871315211</t>
  </si>
  <si>
    <t>Kanalizační potrubí z tvrdého PVC v otevřeném výkopu ve sklonu do 20 %, hladkého plnostěnného jednovrstvého, tuhost třídy SN 4 DN 160</t>
  </si>
  <si>
    <t>2147282677</t>
  </si>
  <si>
    <t>https://podminky.urs.cz/item/CS_URS_2023_02/871315211</t>
  </si>
  <si>
    <t>31,2+6,3+8,2</t>
  </si>
  <si>
    <t>40</t>
  </si>
  <si>
    <t>8713152-R</t>
  </si>
  <si>
    <t>Napojení na stávající šachtu včetně utěsnění prostupu a materiálu</t>
  </si>
  <si>
    <t>kus</t>
  </si>
  <si>
    <t>-1093467077</t>
  </si>
  <si>
    <t>41</t>
  </si>
  <si>
    <t>877315211</t>
  </si>
  <si>
    <t>Montáž tvarovek na kanalizačním plastovém potrubí z polypropylenu PP nebo tvrdého PVC hladkého plnostěnného kolen, víček nebo hrdlových uzávěrů DN 150</t>
  </si>
  <si>
    <t>83002105</t>
  </si>
  <si>
    <t>https://podminky.urs.cz/item/CS_URS_2023_02/877315211</t>
  </si>
  <si>
    <t>42</t>
  </si>
  <si>
    <t>28611361</t>
  </si>
  <si>
    <t>koleno kanalizační PVC KG 160x45°</t>
  </si>
  <si>
    <t>-1812319594</t>
  </si>
  <si>
    <t>43</t>
  </si>
  <si>
    <t>28611363</t>
  </si>
  <si>
    <t>koleno kanalizační PVC KG 160x87°</t>
  </si>
  <si>
    <t>-1015776192</t>
  </si>
  <si>
    <t>44</t>
  </si>
  <si>
    <t>28611506</t>
  </si>
  <si>
    <t>redukce kanalizační PVC 160/125</t>
  </si>
  <si>
    <t>-787656251</t>
  </si>
  <si>
    <t>45</t>
  </si>
  <si>
    <t>877315221</t>
  </si>
  <si>
    <t>Montáž tvarovek na kanalizačním plastovém potrubí z polypropylenu PP nebo tvrdého PVC hladkého plnostěnného odboček DN 150</t>
  </si>
  <si>
    <t>1329258057</t>
  </si>
  <si>
    <t>https://podminky.urs.cz/item/CS_URS_2023_02/877315221</t>
  </si>
  <si>
    <t>46</t>
  </si>
  <si>
    <t>28611392</t>
  </si>
  <si>
    <t>odbočka kanalizační plastová s hrdlem KG 160/160/45°</t>
  </si>
  <si>
    <t>-1590039514</t>
  </si>
  <si>
    <t>47</t>
  </si>
  <si>
    <t>892351111</t>
  </si>
  <si>
    <t>Tlakové zkoušky vodou na potrubí DN 150 nebo 200</t>
  </si>
  <si>
    <t>306206188</t>
  </si>
  <si>
    <t>https://podminky.urs.cz/item/CS_URS_2023_02/892351111</t>
  </si>
  <si>
    <t>48</t>
  </si>
  <si>
    <t>892372111</t>
  </si>
  <si>
    <t>Tlakové zkoušky vodou zabezpečení konců potrubí při tlakových zkouškách DN do 300</t>
  </si>
  <si>
    <t>-2076034260</t>
  </si>
  <si>
    <t>https://podminky.urs.cz/item/CS_URS_2023_02/892372111</t>
  </si>
  <si>
    <t>49</t>
  </si>
  <si>
    <t>894811241</t>
  </si>
  <si>
    <t>Revizní šachta z tvrdého PVC v otevřeném výkopu typ pravý/přímý/levý (DN šachty/DN trubního vedení) DN 400/160, odolnost vnějšímu tlaku 40 t, hloubka od 860 do 1230 mm</t>
  </si>
  <si>
    <t>568910636</t>
  </si>
  <si>
    <t>https://podminky.urs.cz/item/CS_URS_2023_02/894811241</t>
  </si>
  <si>
    <t>50</t>
  </si>
  <si>
    <t>899104112</t>
  </si>
  <si>
    <t>Osazení poklopů litinových, ocelových nebo železobetonových včetně rámů pro třídu zatížení D400, E600</t>
  </si>
  <si>
    <t>-862861963</t>
  </si>
  <si>
    <t>https://podminky.urs.cz/item/CS_URS_2023_02/899104112</t>
  </si>
  <si>
    <t>1"k akumulační nádrži</t>
  </si>
  <si>
    <t>51</t>
  </si>
  <si>
    <t>63126058</t>
  </si>
  <si>
    <t>poklop kompozitní zátěžový hranatý včetně rámů a příslušenství 600/600mm D400</t>
  </si>
  <si>
    <t>303032861</t>
  </si>
  <si>
    <t>52</t>
  </si>
  <si>
    <t>899620141</t>
  </si>
  <si>
    <t>Obetonování plastových šachet z polypropylenu betonem prostým v otevřeném výkopu, beton tř. C 20/25</t>
  </si>
  <si>
    <t>-319615525</t>
  </si>
  <si>
    <t>https://podminky.urs.cz/item/CS_URS_2023_02/899620141</t>
  </si>
  <si>
    <t>2,1*2"nádrž</t>
  </si>
  <si>
    <t>(0,65*4)*0,15*0,285"vstupní šachta nádrže</t>
  </si>
  <si>
    <t>53</t>
  </si>
  <si>
    <t>899640111</t>
  </si>
  <si>
    <t>Bednění pro obetonování plastových šachet v otevřeném výkopu hranatých</t>
  </si>
  <si>
    <t>1568252134</t>
  </si>
  <si>
    <t>https://podminky.urs.cz/item/CS_URS_2023_02/899640111</t>
  </si>
  <si>
    <t>(0,95*4)*0,285"vstupní šachta nádrže</t>
  </si>
  <si>
    <t>54</t>
  </si>
  <si>
    <t>899640112</t>
  </si>
  <si>
    <t>Bednění pro obetonování plastových šachet v otevřeném výkopu kruhových</t>
  </si>
  <si>
    <t>-2131633235</t>
  </si>
  <si>
    <t>https://podminky.urs.cz/item/CS_URS_2023_02/899640112</t>
  </si>
  <si>
    <t>11,2*(2+0,2)</t>
  </si>
  <si>
    <t>55</t>
  </si>
  <si>
    <t>899721111</t>
  </si>
  <si>
    <t>Signalizační vodič na potrubí DN do 150 mm</t>
  </si>
  <si>
    <t>-324723456</t>
  </si>
  <si>
    <t>https://podminky.urs.cz/item/CS_URS_2023_02/899721111</t>
  </si>
  <si>
    <t>56</t>
  </si>
  <si>
    <t>899722114</t>
  </si>
  <si>
    <t>Krytí potrubí z plastů výstražnou fólií z PVC šířky 40 cm</t>
  </si>
  <si>
    <t>-54848263</t>
  </si>
  <si>
    <t>https://podminky.urs.cz/item/CS_URS_2023_02/899722114</t>
  </si>
  <si>
    <t>Ostatní konstrukce a práce, bourání</t>
  </si>
  <si>
    <t>57</t>
  </si>
  <si>
    <t>916331112</t>
  </si>
  <si>
    <t>Osazení zahradního obrubníku betonového s ložem tl. od 50 do 100 mm z betonu prostého tř. C 12/15 s boční opěrou z betonu prostého tř. C 12/15</t>
  </si>
  <si>
    <t>1906451023</t>
  </si>
  <si>
    <t>https://podminky.urs.cz/item/CS_URS_2023_02/916331112</t>
  </si>
  <si>
    <t>58</t>
  </si>
  <si>
    <t>59217001</t>
  </si>
  <si>
    <t>obrubník betonový zahradní 1000x50x250mm</t>
  </si>
  <si>
    <t>787384422</t>
  </si>
  <si>
    <t>59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</si>
  <si>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</si>
  <si>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</si>
  <si>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-1664769422</t>
  </si>
  <si>
    <t>https://podminky.urs.cz/item/CS_URS_2023_02/979051121</t>
  </si>
  <si>
    <t>60</t>
  </si>
  <si>
    <t>982811-R</t>
  </si>
  <si>
    <t>Dodávka a montáž akumulační nádrže dešťových vod, kruhové, o oběhmu 9,8 m3, prům. 2650 mm, hloubky 2000 mm, se vstupní šachtou, provedení pro obetonování</t>
  </si>
  <si>
    <t>kpl</t>
  </si>
  <si>
    <t>-1869645356</t>
  </si>
  <si>
    <t>P</t>
  </si>
  <si>
    <t>Poznámka k položce:_x000D_
Např. Ekona ENK</t>
  </si>
  <si>
    <t>61</t>
  </si>
  <si>
    <t>982812-R</t>
  </si>
  <si>
    <t>Postupné napouštění vodou včetně dodávky vody</t>
  </si>
  <si>
    <t>-270214486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</si>
  <si>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</si>
  <si>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</si>
  <si>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</si>
  <si>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</si>
  <si>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</si>
  <si>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-1480424998</t>
  </si>
  <si>
    <t>https://podminky.urs.cz/item/CS_URS_2023_02/997221551</t>
  </si>
  <si>
    <t>2,284"šd</t>
  </si>
  <si>
    <t>63</t>
  </si>
  <si>
    <t>997221559</t>
  </si>
  <si>
    <t>Vodorovná doprava suti bez naložení, ale se složením a s hrubým urovnáním Příplatek k ceně za každý další i započatý 1 km přes 1 km</t>
  </si>
  <si>
    <t>896697942</t>
  </si>
  <si>
    <t>https://podminky.urs.cz/item/CS_URS_2023_02/997221559</t>
  </si>
  <si>
    <t>2,284*39 'Přepočtené koeficientem množství</t>
  </si>
  <si>
    <t>64</t>
  </si>
  <si>
    <t>997221561</t>
  </si>
  <si>
    <t>Vodorovná doprava suti bez naložení, ale se složením a s hrubým urovnáním z kusových materiálů, na vzdálenost do 1 km</t>
  </si>
  <si>
    <t>1092103147</t>
  </si>
  <si>
    <t>https://podminky.urs.cz/item/CS_URS_2023_02/997221561</t>
  </si>
  <si>
    <t>2,496"dlažba  - po stavbě</t>
  </si>
  <si>
    <t>0,48"obrubníky</t>
  </si>
  <si>
    <t>65</t>
  </si>
  <si>
    <t>997221569</t>
  </si>
  <si>
    <t>568623332</t>
  </si>
  <si>
    <t>https://podminky.urs.cz/item/CS_URS_2023_02/997221569</t>
  </si>
  <si>
    <t>0,48*39 'Přepočtené koeficientem množství</t>
  </si>
  <si>
    <t>66</t>
  </si>
  <si>
    <t>997221611</t>
  </si>
  <si>
    <t>Nakládání na dopravní prostředky pro vodorovnou dopravu suti</t>
  </si>
  <si>
    <t>-1821676079</t>
  </si>
  <si>
    <t>https://podminky.urs.cz/item/CS_URS_2023_02/997221611</t>
  </si>
  <si>
    <t>67</t>
  </si>
  <si>
    <t>997221861</t>
  </si>
  <si>
    <t>Poplatek za uložení stavebního odpadu na recyklační skládce (skládkovné) z prostého betonu zatříděného do Katalogu odpadů pod kódem 17 01 01</t>
  </si>
  <si>
    <t>-892921106</t>
  </si>
  <si>
    <t>https://podminky.urs.cz/item/CS_URS_2023_02/997221861</t>
  </si>
  <si>
    <t>68</t>
  </si>
  <si>
    <t>997221873</t>
  </si>
  <si>
    <t>-1812660983</t>
  </si>
  <si>
    <t>https://podminky.urs.cz/item/CS_URS_2023_02/997221873</t>
  </si>
  <si>
    <t>998</t>
  </si>
  <si>
    <t>Přesun hmot</t>
  </si>
  <si>
    <t>69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</si>
  <si>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</si>
  <si>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</si>
  <si>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-563750839</t>
  </si>
  <si>
    <t>https://podminky.urs.cz/item/CS_URS_2023_02/998276101</t>
  </si>
  <si>
    <t>70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</si>
  <si>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</si>
  <si>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</si>
  <si>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1291382923</t>
  </si>
  <si>
    <t>https://podminky.urs.cz/item/CS_URS_2023_02/998276124</t>
  </si>
  <si>
    <t>PSV</t>
  </si>
  <si>
    <t>Práce a dodávky PSV</t>
  </si>
  <si>
    <t>721</t>
  </si>
  <si>
    <t>Zdravotechnika - vnitřní kanalizace</t>
  </si>
  <si>
    <t>71</t>
  </si>
  <si>
    <t>721242106</t>
  </si>
  <si>
    <t>Lapače střešních splavenin polypropylenové (PP) se svislým odtokem DN 125</t>
  </si>
  <si>
    <t>1313194446</t>
  </si>
  <si>
    <t>https://podminky.urs.cz/item/CS_URS_2023_02/721242106</t>
  </si>
  <si>
    <t>VRN</t>
  </si>
  <si>
    <t>Vedlejší rozpočtové náklady</t>
  </si>
  <si>
    <t>VRN1</t>
  </si>
  <si>
    <t>Průzkumné, geodetické a projektové práce</t>
  </si>
  <si>
    <t>72</t>
  </si>
  <si>
    <t>012103000</t>
  </si>
  <si>
    <t>Geodetické práce před výstavbou včetně vytyčení inženýrských sítí</t>
  </si>
  <si>
    <t>…</t>
  </si>
  <si>
    <t>1024</t>
  </si>
  <si>
    <t>571464673</t>
  </si>
  <si>
    <t>https://podminky.urs.cz/item/CS_URS_2023_02/012103000</t>
  </si>
  <si>
    <t>73</t>
  </si>
  <si>
    <t>012203000</t>
  </si>
  <si>
    <t>Geodetické práce při provádění stavby</t>
  </si>
  <si>
    <t>-2049387123</t>
  </si>
  <si>
    <t>https://podminky.urs.cz/item/CS_URS_2023_02/012203000</t>
  </si>
  <si>
    <t>74</t>
  </si>
  <si>
    <t>012303000</t>
  </si>
  <si>
    <t>Geodetické práce po výstavbě - zaměření stavby</t>
  </si>
  <si>
    <t>1640473166</t>
  </si>
  <si>
    <t>https://podminky.urs.cz/item/CS_URS_2023_02/012303000</t>
  </si>
  <si>
    <t>75</t>
  </si>
  <si>
    <t>013254000</t>
  </si>
  <si>
    <t>Dokumentace skutečného provedení stavby</t>
  </si>
  <si>
    <t>230303406</t>
  </si>
  <si>
    <t>https://podminky.urs.cz/item/CS_URS_2023_02/013254000</t>
  </si>
  <si>
    <t>VRN3</t>
  </si>
  <si>
    <t>Zařízení staveniště</t>
  </si>
  <si>
    <t>76</t>
  </si>
  <si>
    <t>030001000</t>
  </si>
  <si>
    <t>Zařízení staveniště včetně uvedení pozemku do původního stavu</t>
  </si>
  <si>
    <t>148178340</t>
  </si>
  <si>
    <t>https://podminky.urs.cz/item/CS_URS_2023_02/030001000</t>
  </si>
  <si>
    <t>VRN4</t>
  </si>
  <si>
    <t>Inženýrská činnost</t>
  </si>
  <si>
    <t>77</t>
  </si>
  <si>
    <t>045002000</t>
  </si>
  <si>
    <t>Kompletační a koordinační činnost včetně dokladové části ke koladaci</t>
  </si>
  <si>
    <t>752158305</t>
  </si>
  <si>
    <t>https://podminky.urs.cz/item/CS_URS_2023_02/045002000</t>
  </si>
  <si>
    <t>VRN7</t>
  </si>
  <si>
    <t>Provozní vlivy</t>
  </si>
  <si>
    <t>78</t>
  </si>
  <si>
    <t>070001000</t>
  </si>
  <si>
    <t>Provozní vlivy včetně DIO, DIR a záborů</t>
  </si>
  <si>
    <t>1907117476</t>
  </si>
  <si>
    <t>https://podminky.urs.cz/item/CS_URS_2023_02/070001000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</si>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</sst>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62251102" TargetMode="External"/><Relationship Id="rId18" Type="http://schemas.openxmlformats.org/officeDocument/2006/relationships/hyperlink" Target="https://podminky.urs.cz/item/CS_URS_2023_02/171251201" TargetMode="External"/><Relationship Id="rId26" Type="http://schemas.openxmlformats.org/officeDocument/2006/relationships/hyperlink" Target="https://podminky.urs.cz/item/CS_URS_2023_02/411352104" TargetMode="External"/><Relationship Id="rId39" Type="http://schemas.openxmlformats.org/officeDocument/2006/relationships/hyperlink" Target="https://podminky.urs.cz/item/CS_URS_2023_02/892351111" TargetMode="External"/><Relationship Id="rId21" Type="http://schemas.openxmlformats.org/officeDocument/2006/relationships/hyperlink" Target="https://podminky.urs.cz/item/CS_URS_2023_02/175111101" TargetMode="External"/><Relationship Id="rId34" Type="http://schemas.openxmlformats.org/officeDocument/2006/relationships/hyperlink" Target="https://podminky.urs.cz/item/CS_URS_2023_02/566901132" TargetMode="External"/><Relationship Id="rId42" Type="http://schemas.openxmlformats.org/officeDocument/2006/relationships/hyperlink" Target="https://podminky.urs.cz/item/CS_URS_2023_02/899104112" TargetMode="External"/><Relationship Id="rId47" Type="http://schemas.openxmlformats.org/officeDocument/2006/relationships/hyperlink" Target="https://podminky.urs.cz/item/CS_URS_2023_02/899722114" TargetMode="External"/><Relationship Id="rId50" Type="http://schemas.openxmlformats.org/officeDocument/2006/relationships/hyperlink" Target="https://podminky.urs.cz/item/CS_URS_2023_02/997221551" TargetMode="External"/><Relationship Id="rId55" Type="http://schemas.openxmlformats.org/officeDocument/2006/relationships/hyperlink" Target="https://podminky.urs.cz/item/CS_URS_2023_02/997221861" TargetMode="External"/><Relationship Id="rId63" Type="http://schemas.openxmlformats.org/officeDocument/2006/relationships/hyperlink" Target="https://podminky.urs.cz/item/CS_URS_2023_02/013254000" TargetMode="External"/><Relationship Id="rId7" Type="http://schemas.openxmlformats.org/officeDocument/2006/relationships/hyperlink" Target="https://podminky.urs.cz/item/CS_URS_2023_02/139001101" TargetMode="External"/><Relationship Id="rId2" Type="http://schemas.openxmlformats.org/officeDocument/2006/relationships/hyperlink" Target="https://podminky.urs.cz/item/CS_URS_2023_02/113107422" TargetMode="External"/><Relationship Id="rId16" Type="http://schemas.openxmlformats.org/officeDocument/2006/relationships/hyperlink" Target="https://podminky.urs.cz/item/CS_URS_2023_02/167151101" TargetMode="External"/><Relationship Id="rId29" Type="http://schemas.openxmlformats.org/officeDocument/2006/relationships/hyperlink" Target="https://podminky.urs.cz/item/CS_URS_2023_02/411363021" TargetMode="External"/><Relationship Id="rId1" Type="http://schemas.openxmlformats.org/officeDocument/2006/relationships/hyperlink" Target="https://podminky.urs.cz/item/CS_URS_2023_02/113106023" TargetMode="External"/><Relationship Id="rId6" Type="http://schemas.openxmlformats.org/officeDocument/2006/relationships/hyperlink" Target="https://podminky.urs.cz/item/CS_URS_2023_02/132253102" TargetMode="External"/><Relationship Id="rId11" Type="http://schemas.openxmlformats.org/officeDocument/2006/relationships/hyperlink" Target="https://podminky.urs.cz/item/CS_URS_2023_02/151101311" TargetMode="External"/><Relationship Id="rId24" Type="http://schemas.openxmlformats.org/officeDocument/2006/relationships/hyperlink" Target="https://podminky.urs.cz/item/CS_URS_2023_02/411321515" TargetMode="External"/><Relationship Id="rId32" Type="http://schemas.openxmlformats.org/officeDocument/2006/relationships/hyperlink" Target="https://podminky.urs.cz/item/CS_URS_2023_02/452311151" TargetMode="External"/><Relationship Id="rId37" Type="http://schemas.openxmlformats.org/officeDocument/2006/relationships/hyperlink" Target="https://podminky.urs.cz/item/CS_URS_2023_02/877315211" TargetMode="External"/><Relationship Id="rId40" Type="http://schemas.openxmlformats.org/officeDocument/2006/relationships/hyperlink" Target="https://podminky.urs.cz/item/CS_URS_2023_02/892372111" TargetMode="External"/><Relationship Id="rId45" Type="http://schemas.openxmlformats.org/officeDocument/2006/relationships/hyperlink" Target="https://podminky.urs.cz/item/CS_URS_2023_02/899640112" TargetMode="External"/><Relationship Id="rId53" Type="http://schemas.openxmlformats.org/officeDocument/2006/relationships/hyperlink" Target="https://podminky.urs.cz/item/CS_URS_2023_02/997221569" TargetMode="External"/><Relationship Id="rId58" Type="http://schemas.openxmlformats.org/officeDocument/2006/relationships/hyperlink" Target="https://podminky.urs.cz/item/CS_URS_2023_02/998276124" TargetMode="External"/><Relationship Id="rId6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131253203" TargetMode="External"/><Relationship Id="rId15" Type="http://schemas.openxmlformats.org/officeDocument/2006/relationships/hyperlink" Target="https://podminky.urs.cz/item/CS_URS_2023_02/162751119" TargetMode="External"/><Relationship Id="rId23" Type="http://schemas.openxmlformats.org/officeDocument/2006/relationships/hyperlink" Target="https://podminky.urs.cz/item/CS_URS_2023_02/182351023" TargetMode="External"/><Relationship Id="rId28" Type="http://schemas.openxmlformats.org/officeDocument/2006/relationships/hyperlink" Target="https://podminky.urs.cz/item/CS_URS_2023_02/411354312" TargetMode="External"/><Relationship Id="rId36" Type="http://schemas.openxmlformats.org/officeDocument/2006/relationships/hyperlink" Target="https://podminky.urs.cz/item/CS_URS_2023_02/871315211" TargetMode="External"/><Relationship Id="rId49" Type="http://schemas.openxmlformats.org/officeDocument/2006/relationships/hyperlink" Target="https://podminky.urs.cz/item/CS_URS_2023_02/979051121" TargetMode="External"/><Relationship Id="rId57" Type="http://schemas.openxmlformats.org/officeDocument/2006/relationships/hyperlink" Target="https://podminky.urs.cz/item/CS_URS_2023_02/998276101" TargetMode="External"/><Relationship Id="rId61" Type="http://schemas.openxmlformats.org/officeDocument/2006/relationships/hyperlink" Target="https://podminky.urs.cz/item/CS_URS_2023_02/012203000" TargetMode="External"/><Relationship Id="rId10" Type="http://schemas.openxmlformats.org/officeDocument/2006/relationships/hyperlink" Target="https://podminky.urs.cz/item/CS_URS_2023_02/151101301" TargetMode="External"/><Relationship Id="rId19" Type="http://schemas.openxmlformats.org/officeDocument/2006/relationships/hyperlink" Target="https://podminky.urs.cz/item/CS_URS_2023_02/174111101" TargetMode="External"/><Relationship Id="rId31" Type="http://schemas.openxmlformats.org/officeDocument/2006/relationships/hyperlink" Target="https://podminky.urs.cz/item/CS_URS_2023_02/451572111" TargetMode="External"/><Relationship Id="rId44" Type="http://schemas.openxmlformats.org/officeDocument/2006/relationships/hyperlink" Target="https://podminky.urs.cz/item/CS_URS_2023_02/899640111" TargetMode="External"/><Relationship Id="rId52" Type="http://schemas.openxmlformats.org/officeDocument/2006/relationships/hyperlink" Target="https://podminky.urs.cz/item/CS_URS_2023_02/997221561" TargetMode="External"/><Relationship Id="rId60" Type="http://schemas.openxmlformats.org/officeDocument/2006/relationships/hyperlink" Target="https://podminky.urs.cz/item/CS_URS_2023_02/012103000" TargetMode="External"/><Relationship Id="rId65" Type="http://schemas.openxmlformats.org/officeDocument/2006/relationships/hyperlink" Target="https://podminky.urs.cz/item/CS_URS_2023_02/045002000" TargetMode="External"/><Relationship Id="rId4" Type="http://schemas.openxmlformats.org/officeDocument/2006/relationships/hyperlink" Target="https://podminky.urs.cz/item/CS_URS_2023_02/121151203" TargetMode="External"/><Relationship Id="rId9" Type="http://schemas.openxmlformats.org/officeDocument/2006/relationships/hyperlink" Target="https://podminky.urs.cz/item/CS_URS_2023_02/151101211" TargetMode="External"/><Relationship Id="rId14" Type="http://schemas.openxmlformats.org/officeDocument/2006/relationships/hyperlink" Target="https://podminky.urs.cz/item/CS_URS_2023_02/162751117" TargetMode="External"/><Relationship Id="rId22" Type="http://schemas.openxmlformats.org/officeDocument/2006/relationships/hyperlink" Target="https://podminky.urs.cz/item/CS_URS_2023_02/181411131" TargetMode="External"/><Relationship Id="rId27" Type="http://schemas.openxmlformats.org/officeDocument/2006/relationships/hyperlink" Target="https://podminky.urs.cz/item/CS_URS_2023_02/411354311" TargetMode="External"/><Relationship Id="rId30" Type="http://schemas.openxmlformats.org/officeDocument/2006/relationships/hyperlink" Target="https://podminky.urs.cz/item/CS_URS_2023_02/451541111" TargetMode="External"/><Relationship Id="rId35" Type="http://schemas.openxmlformats.org/officeDocument/2006/relationships/hyperlink" Target="https://podminky.urs.cz/item/CS_URS_2023_02/596211110" TargetMode="External"/><Relationship Id="rId43" Type="http://schemas.openxmlformats.org/officeDocument/2006/relationships/hyperlink" Target="https://podminky.urs.cz/item/CS_URS_2023_02/899620141" TargetMode="External"/><Relationship Id="rId48" Type="http://schemas.openxmlformats.org/officeDocument/2006/relationships/hyperlink" Target="https://podminky.urs.cz/item/CS_URS_2023_02/916331112" TargetMode="External"/><Relationship Id="rId56" Type="http://schemas.openxmlformats.org/officeDocument/2006/relationships/hyperlink" Target="https://podminky.urs.cz/item/CS_URS_2023_02/997221873" TargetMode="External"/><Relationship Id="rId64" Type="http://schemas.openxmlformats.org/officeDocument/2006/relationships/hyperlink" Target="https://podminky.urs.cz/item/CS_URS_2023_02/030001000" TargetMode="External"/><Relationship Id="rId8" Type="http://schemas.openxmlformats.org/officeDocument/2006/relationships/hyperlink" Target="https://podminky.urs.cz/item/CS_URS_2023_02/151101201" TargetMode="External"/><Relationship Id="rId51" Type="http://schemas.openxmlformats.org/officeDocument/2006/relationships/hyperlink" Target="https://podminky.urs.cz/item/CS_URS_2023_02/997221559" TargetMode="External"/><Relationship Id="rId3" Type="http://schemas.openxmlformats.org/officeDocument/2006/relationships/hyperlink" Target="https://podminky.urs.cz/item/CS_URS_2023_02/113204111" TargetMode="External"/><Relationship Id="rId12" Type="http://schemas.openxmlformats.org/officeDocument/2006/relationships/hyperlink" Target="https://podminky.urs.cz/item/CS_URS_2023_02/151401501" TargetMode="External"/><Relationship Id="rId17" Type="http://schemas.openxmlformats.org/officeDocument/2006/relationships/hyperlink" Target="https://podminky.urs.cz/item/CS_URS_2023_02/171201231" TargetMode="External"/><Relationship Id="rId25" Type="http://schemas.openxmlformats.org/officeDocument/2006/relationships/hyperlink" Target="https://podminky.urs.cz/item/CS_URS_2023_02/411352103" TargetMode="External"/><Relationship Id="rId33" Type="http://schemas.openxmlformats.org/officeDocument/2006/relationships/hyperlink" Target="https://podminky.urs.cz/item/CS_URS_2023_02/452351101" TargetMode="External"/><Relationship Id="rId38" Type="http://schemas.openxmlformats.org/officeDocument/2006/relationships/hyperlink" Target="https://podminky.urs.cz/item/CS_URS_2023_02/877315221" TargetMode="External"/><Relationship Id="rId46" Type="http://schemas.openxmlformats.org/officeDocument/2006/relationships/hyperlink" Target="https://podminky.urs.cz/item/CS_URS_2023_02/899721111" TargetMode="External"/><Relationship Id="rId59" Type="http://schemas.openxmlformats.org/officeDocument/2006/relationships/hyperlink" Target="https://podminky.urs.cz/item/CS_URS_2023_02/721242106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3_02/174151101" TargetMode="External"/><Relationship Id="rId41" Type="http://schemas.openxmlformats.org/officeDocument/2006/relationships/hyperlink" Target="https://podminky.urs.cz/item/CS_URS_2023_02/894811241" TargetMode="External"/><Relationship Id="rId54" Type="http://schemas.openxmlformats.org/officeDocument/2006/relationships/hyperlink" Target="https://podminky.urs.cz/item/CS_URS_2023_02/997221611" TargetMode="External"/><Relationship Id="rId62" Type="http://schemas.openxmlformats.org/officeDocument/2006/relationships/hyperlink" Target="https://podminky.urs.cz/item/CS_URS_2023_02/012303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3"/>
      <c r="AQ5" s="23"/>
      <c r="AR5" s="21"/>
      <c r="BE5" s="31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3"/>
      <c r="AQ6" s="23"/>
      <c r="AR6" s="21"/>
      <c r="BE6" s="31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1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1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1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1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8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18"/>
      <c r="BS13" s="18" t="s">
        <v>6</v>
      </c>
    </row>
    <row r="14" spans="1:74" ht="12.75">
      <c r="B14" s="22"/>
      <c r="C14" s="23"/>
      <c r="D14" s="23"/>
      <c r="E14" s="323" t="s">
        <v>31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1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8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1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18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8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1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1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8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8"/>
    </row>
    <row r="23" spans="1:71" s="1" customFormat="1" ht="47.25" customHeight="1">
      <c r="B23" s="22"/>
      <c r="C23" s="23"/>
      <c r="D23" s="23"/>
      <c r="E23" s="325" t="s">
        <v>37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3"/>
      <c r="AP23" s="23"/>
      <c r="AQ23" s="23"/>
      <c r="AR23" s="21"/>
      <c r="BE23" s="31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8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6">
        <f>ROUND(AG54,2)</f>
        <v>0</v>
      </c>
      <c r="AL26" s="327"/>
      <c r="AM26" s="327"/>
      <c r="AN26" s="327"/>
      <c r="AO26" s="327"/>
      <c r="AP26" s="37"/>
      <c r="AQ26" s="37"/>
      <c r="AR26" s="40"/>
      <c r="BE26" s="31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8" t="s">
        <v>39</v>
      </c>
      <c r="M28" s="328"/>
      <c r="N28" s="328"/>
      <c r="O28" s="328"/>
      <c r="P28" s="328"/>
      <c r="Q28" s="37"/>
      <c r="R28" s="37"/>
      <c r="S28" s="37"/>
      <c r="T28" s="37"/>
      <c r="U28" s="37"/>
      <c r="V28" s="37"/>
      <c r="W28" s="328" t="s">
        <v>40</v>
      </c>
      <c r="X28" s="328"/>
      <c r="Y28" s="328"/>
      <c r="Z28" s="328"/>
      <c r="AA28" s="328"/>
      <c r="AB28" s="328"/>
      <c r="AC28" s="328"/>
      <c r="AD28" s="328"/>
      <c r="AE28" s="328"/>
      <c r="AF28" s="37"/>
      <c r="AG28" s="37"/>
      <c r="AH28" s="37"/>
      <c r="AI28" s="37"/>
      <c r="AJ28" s="37"/>
      <c r="AK28" s="328" t="s">
        <v>41</v>
      </c>
      <c r="AL28" s="328"/>
      <c r="AM28" s="328"/>
      <c r="AN28" s="328"/>
      <c r="AO28" s="328"/>
      <c r="AP28" s="37"/>
      <c r="AQ28" s="37"/>
      <c r="AR28" s="40"/>
      <c r="BE28" s="318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31">
        <v>0.21</v>
      </c>
      <c r="M29" s="330"/>
      <c r="N29" s="330"/>
      <c r="O29" s="330"/>
      <c r="P29" s="330"/>
      <c r="Q29" s="42"/>
      <c r="R29" s="42"/>
      <c r="S29" s="42"/>
      <c r="T29" s="42"/>
      <c r="U29" s="42"/>
      <c r="V29" s="42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2"/>
      <c r="AG29" s="42"/>
      <c r="AH29" s="42"/>
      <c r="AI29" s="42"/>
      <c r="AJ29" s="42"/>
      <c r="AK29" s="329">
        <f>ROUND(AV54, 2)</f>
        <v>0</v>
      </c>
      <c r="AL29" s="330"/>
      <c r="AM29" s="330"/>
      <c r="AN29" s="330"/>
      <c r="AO29" s="330"/>
      <c r="AP29" s="42"/>
      <c r="AQ29" s="42"/>
      <c r="AR29" s="43"/>
      <c r="BE29" s="319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31">
        <v>0.15</v>
      </c>
      <c r="M30" s="330"/>
      <c r="N30" s="330"/>
      <c r="O30" s="330"/>
      <c r="P30" s="330"/>
      <c r="Q30" s="42"/>
      <c r="R30" s="42"/>
      <c r="S30" s="42"/>
      <c r="T30" s="42"/>
      <c r="U30" s="42"/>
      <c r="V30" s="42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2"/>
      <c r="AG30" s="42"/>
      <c r="AH30" s="42"/>
      <c r="AI30" s="42"/>
      <c r="AJ30" s="42"/>
      <c r="AK30" s="329">
        <f>ROUND(AW54, 2)</f>
        <v>0</v>
      </c>
      <c r="AL30" s="330"/>
      <c r="AM30" s="330"/>
      <c r="AN30" s="330"/>
      <c r="AO30" s="330"/>
      <c r="AP30" s="42"/>
      <c r="AQ30" s="42"/>
      <c r="AR30" s="43"/>
      <c r="BE30" s="319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31">
        <v>0.21</v>
      </c>
      <c r="M31" s="330"/>
      <c r="N31" s="330"/>
      <c r="O31" s="330"/>
      <c r="P31" s="330"/>
      <c r="Q31" s="42"/>
      <c r="R31" s="42"/>
      <c r="S31" s="42"/>
      <c r="T31" s="42"/>
      <c r="U31" s="42"/>
      <c r="V31" s="42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2"/>
      <c r="AG31" s="42"/>
      <c r="AH31" s="42"/>
      <c r="AI31" s="42"/>
      <c r="AJ31" s="42"/>
      <c r="AK31" s="329">
        <v>0</v>
      </c>
      <c r="AL31" s="330"/>
      <c r="AM31" s="330"/>
      <c r="AN31" s="330"/>
      <c r="AO31" s="330"/>
      <c r="AP31" s="42"/>
      <c r="AQ31" s="42"/>
      <c r="AR31" s="43"/>
      <c r="BE31" s="319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31">
        <v>0.15</v>
      </c>
      <c r="M32" s="330"/>
      <c r="N32" s="330"/>
      <c r="O32" s="330"/>
      <c r="P32" s="330"/>
      <c r="Q32" s="42"/>
      <c r="R32" s="42"/>
      <c r="S32" s="42"/>
      <c r="T32" s="42"/>
      <c r="U32" s="42"/>
      <c r="V32" s="42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2"/>
      <c r="AG32" s="42"/>
      <c r="AH32" s="42"/>
      <c r="AI32" s="42"/>
      <c r="AJ32" s="42"/>
      <c r="AK32" s="329">
        <v>0</v>
      </c>
      <c r="AL32" s="330"/>
      <c r="AM32" s="330"/>
      <c r="AN32" s="330"/>
      <c r="AO32" s="330"/>
      <c r="AP32" s="42"/>
      <c r="AQ32" s="42"/>
      <c r="AR32" s="43"/>
      <c r="BE32" s="319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31">
        <v>0</v>
      </c>
      <c r="M33" s="330"/>
      <c r="N33" s="330"/>
      <c r="O33" s="330"/>
      <c r="P33" s="330"/>
      <c r="Q33" s="42"/>
      <c r="R33" s="42"/>
      <c r="S33" s="42"/>
      <c r="T33" s="42"/>
      <c r="U33" s="42"/>
      <c r="V33" s="42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2"/>
      <c r="AG33" s="42"/>
      <c r="AH33" s="42"/>
      <c r="AI33" s="42"/>
      <c r="AJ33" s="42"/>
      <c r="AK33" s="329">
        <v>0</v>
      </c>
      <c r="AL33" s="330"/>
      <c r="AM33" s="330"/>
      <c r="AN33" s="330"/>
      <c r="AO33" s="33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2" t="s">
        <v>50</v>
      </c>
      <c r="Y35" s="333"/>
      <c r="Z35" s="333"/>
      <c r="AA35" s="333"/>
      <c r="AB35" s="333"/>
      <c r="AC35" s="46"/>
      <c r="AD35" s="46"/>
      <c r="AE35" s="46"/>
      <c r="AF35" s="46"/>
      <c r="AG35" s="46"/>
      <c r="AH35" s="46"/>
      <c r="AI35" s="46"/>
      <c r="AJ35" s="46"/>
      <c r="AK35" s="334">
        <f>SUM(AK26:AK33)</f>
        <v>0</v>
      </c>
      <c r="AL35" s="333"/>
      <c r="AM35" s="333"/>
      <c r="AN35" s="333"/>
      <c r="AO35" s="33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2305-2023020H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6" t="str">
        <f>K6</f>
        <v>Osazení akumulační nádrže na dešťovou vodu u objektu MŠ Křižíkova ve Varnsdorfu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p.p.č.k. 2692/146; k.ú. Varnsdorf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8" t="str">
        <f>IF(AN8= "","",AN8)</f>
        <v>25. 10. 2023</v>
      </c>
      <c r="AN47" s="33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Varnsdorf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39" t="str">
        <f>IF(E17="","",E17)</f>
        <v>Pavel Hruška</v>
      </c>
      <c r="AN49" s="340"/>
      <c r="AO49" s="340"/>
      <c r="AP49" s="340"/>
      <c r="AQ49" s="37"/>
      <c r="AR49" s="40"/>
      <c r="AS49" s="341" t="s">
        <v>52</v>
      </c>
      <c r="AT49" s="34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39" t="str">
        <f>IF(E20="","",E20)</f>
        <v>Pavel Hruška</v>
      </c>
      <c r="AN50" s="340"/>
      <c r="AO50" s="340"/>
      <c r="AP50" s="340"/>
      <c r="AQ50" s="37"/>
      <c r="AR50" s="40"/>
      <c r="AS50" s="343"/>
      <c r="AT50" s="34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5"/>
      <c r="AT51" s="34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347" t="s">
        <v>53</v>
      </c>
      <c r="D52" s="348"/>
      <c r="E52" s="348"/>
      <c r="F52" s="348"/>
      <c r="G52" s="348"/>
      <c r="H52" s="67"/>
      <c r="I52" s="349" t="s">
        <v>54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55</v>
      </c>
      <c r="AH52" s="348"/>
      <c r="AI52" s="348"/>
      <c r="AJ52" s="348"/>
      <c r="AK52" s="348"/>
      <c r="AL52" s="348"/>
      <c r="AM52" s="348"/>
      <c r="AN52" s="349" t="s">
        <v>56</v>
      </c>
      <c r="AO52" s="348"/>
      <c r="AP52" s="348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4">
        <f>ROUND(AG55,2)</f>
        <v>0</v>
      </c>
      <c r="AH54" s="354"/>
      <c r="AI54" s="354"/>
      <c r="AJ54" s="354"/>
      <c r="AK54" s="354"/>
      <c r="AL54" s="354"/>
      <c r="AM54" s="354"/>
      <c r="AN54" s="355">
        <f>SUM(AG54,AT54)</f>
        <v>0</v>
      </c>
      <c r="AO54" s="355"/>
      <c r="AP54" s="355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71</v>
      </c>
      <c r="BT54" s="85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0" s="7" customFormat="1" ht="37.5" customHeight="1">
      <c r="A55" s="86" t="s">
        <v>75</v>
      </c>
      <c r="B55" s="87"/>
      <c r="C55" s="88"/>
      <c r="D55" s="353" t="s">
        <v>14</v>
      </c>
      <c r="E55" s="353"/>
      <c r="F55" s="353"/>
      <c r="G55" s="353"/>
      <c r="H55" s="353"/>
      <c r="I55" s="89"/>
      <c r="J55" s="353" t="s">
        <v>17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1">
        <f>'2305-2023020H - Osazení a...'!J28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90" t="s">
        <v>76</v>
      </c>
      <c r="AR55" s="91"/>
      <c r="AS55" s="92">
        <v>0</v>
      </c>
      <c r="AT55" s="93">
        <f>ROUND(SUM(AV55:AW55),2)</f>
        <v>0</v>
      </c>
      <c r="AU55" s="94">
        <f>'2305-2023020H - Osazení a...'!P88</f>
        <v>0</v>
      </c>
      <c r="AV55" s="93">
        <f>'2305-2023020H - Osazení a...'!J31</f>
        <v>0</v>
      </c>
      <c r="AW55" s="93">
        <f>'2305-2023020H - Osazení a...'!J32</f>
        <v>0</v>
      </c>
      <c r="AX55" s="93">
        <f>'2305-2023020H - Osazení a...'!J33</f>
        <v>0</v>
      </c>
      <c r="AY55" s="93">
        <f>'2305-2023020H - Osazení a...'!J34</f>
        <v>0</v>
      </c>
      <c r="AZ55" s="93">
        <f>'2305-2023020H - Osazení a...'!F31</f>
        <v>0</v>
      </c>
      <c r="BA55" s="93">
        <f>'2305-2023020H - Osazení a...'!F32</f>
        <v>0</v>
      </c>
      <c r="BB55" s="93">
        <f>'2305-2023020H - Osazení a...'!F33</f>
        <v>0</v>
      </c>
      <c r="BC55" s="93">
        <f>'2305-2023020H - Osazení a...'!F34</f>
        <v>0</v>
      </c>
      <c r="BD55" s="95">
        <f>'2305-2023020H - Osazení a...'!F35</f>
        <v>0</v>
      </c>
      <c r="BT55" s="96" t="s">
        <v>77</v>
      </c>
      <c r="BU55" s="96" t="s">
        <v>78</v>
      </c>
      <c r="BV55" s="96" t="s">
        <v>73</v>
      </c>
      <c r="BW55" s="96" t="s">
        <v>5</v>
      </c>
      <c r="BX55" s="96" t="s">
        <v>74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xmOgsfhQSc1GxqC7hJ+zu13+eZqt53TBjQs8Dcidfkm1KheQBgx27KqVqxZTQfSETEiCnQ1YuJmjKywQdwkkVg==" saltValue="aEhKs05p+gLfHxKZPgPwI4l8St08lIG1cAs1NsLTabjS1pe9rwRgnS7ZSmEbE6PmizmV6q2rh3IK/Zch/QOqA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305-2023020H - Osazení 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5</v>
      </c>
    </row>
    <row r="3" spans="1:46" s="1" customFormat="1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1"/>
      <c r="AT3" s="18" t="s">
        <v>79</v>
      </c>
    </row>
    <row r="4" spans="1:46" s="1" customFormat="1" ht="24.95" customHeight="1">
      <c r="B4" s="21"/>
      <c r="D4" s="99" t="s">
        <v>80</v>
      </c>
      <c r="L4" s="21"/>
      <c r="M4" s="100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5"/>
      <c r="B6" s="40"/>
      <c r="C6" s="35"/>
      <c r="D6" s="101" t="s">
        <v>16</v>
      </c>
      <c r="E6" s="35"/>
      <c r="F6" s="35"/>
      <c r="G6" s="35"/>
      <c r="H6" s="35"/>
      <c r="I6" s="35"/>
      <c r="J6" s="35"/>
      <c r="K6" s="35"/>
      <c r="L6" s="10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357" t="s">
        <v>17</v>
      </c>
      <c r="F7" s="358"/>
      <c r="G7" s="358"/>
      <c r="H7" s="358"/>
      <c r="I7" s="35"/>
      <c r="J7" s="35"/>
      <c r="K7" s="35"/>
      <c r="L7" s="10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1" t="s">
        <v>18</v>
      </c>
      <c r="E9" s="35"/>
      <c r="F9" s="103" t="s">
        <v>19</v>
      </c>
      <c r="G9" s="35"/>
      <c r="H9" s="35"/>
      <c r="I9" s="101" t="s">
        <v>20</v>
      </c>
      <c r="J9" s="103" t="s">
        <v>19</v>
      </c>
      <c r="K9" s="35"/>
      <c r="L9" s="10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1" t="s">
        <v>21</v>
      </c>
      <c r="E10" s="35"/>
      <c r="F10" s="103" t="s">
        <v>22</v>
      </c>
      <c r="G10" s="35"/>
      <c r="H10" s="35"/>
      <c r="I10" s="101" t="s">
        <v>23</v>
      </c>
      <c r="J10" s="104" t="str">
        <f>'Rekapitulace stavby'!AN8</f>
        <v>25. 10. 2023</v>
      </c>
      <c r="K10" s="35"/>
      <c r="L10" s="10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1" t="s">
        <v>25</v>
      </c>
      <c r="E12" s="35"/>
      <c r="F12" s="35"/>
      <c r="G12" s="35"/>
      <c r="H12" s="35"/>
      <c r="I12" s="101" t="s">
        <v>26</v>
      </c>
      <c r="J12" s="103" t="s">
        <v>27</v>
      </c>
      <c r="K12" s="35"/>
      <c r="L12" s="10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3" t="s">
        <v>28</v>
      </c>
      <c r="F13" s="35"/>
      <c r="G13" s="35"/>
      <c r="H13" s="35"/>
      <c r="I13" s="101" t="s">
        <v>29</v>
      </c>
      <c r="J13" s="103" t="s">
        <v>19</v>
      </c>
      <c r="K13" s="35"/>
      <c r="L13" s="10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1" t="s">
        <v>30</v>
      </c>
      <c r="E15" s="35"/>
      <c r="F15" s="35"/>
      <c r="G15" s="35"/>
      <c r="H15" s="35"/>
      <c r="I15" s="101" t="s">
        <v>26</v>
      </c>
      <c r="J15" s="31" t="str">
        <f>'Rekapitulace stavby'!AN13</f>
        <v>Vyplň údaj</v>
      </c>
      <c r="K15" s="35"/>
      <c r="L15" s="10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59" t="str">
        <f>'Rekapitulace stavby'!E14</f>
        <v>Vyplň údaj</v>
      </c>
      <c r="F16" s="360"/>
      <c r="G16" s="360"/>
      <c r="H16" s="360"/>
      <c r="I16" s="101" t="s">
        <v>29</v>
      </c>
      <c r="J16" s="31" t="str">
        <f>'Rekapitulace stavby'!AN14</f>
        <v>Vyplň údaj</v>
      </c>
      <c r="K16" s="35"/>
      <c r="L16" s="10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1" t="s">
        <v>32</v>
      </c>
      <c r="E18" s="35"/>
      <c r="F18" s="35"/>
      <c r="G18" s="35"/>
      <c r="H18" s="35"/>
      <c r="I18" s="101" t="s">
        <v>26</v>
      </c>
      <c r="J18" s="103" t="s">
        <v>19</v>
      </c>
      <c r="K18" s="35"/>
      <c r="L18" s="10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">
        <v>33</v>
      </c>
      <c r="F19" s="35"/>
      <c r="G19" s="35"/>
      <c r="H19" s="35"/>
      <c r="I19" s="101" t="s">
        <v>29</v>
      </c>
      <c r="J19" s="103" t="s">
        <v>19</v>
      </c>
      <c r="K19" s="35"/>
      <c r="L19" s="10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1" t="s">
        <v>35</v>
      </c>
      <c r="E21" s="35"/>
      <c r="F21" s="35"/>
      <c r="G21" s="35"/>
      <c r="H21" s="35"/>
      <c r="I21" s="101" t="s">
        <v>26</v>
      </c>
      <c r="J21" s="103" t="s">
        <v>19</v>
      </c>
      <c r="K21" s="35"/>
      <c r="L21" s="10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3" t="s">
        <v>33</v>
      </c>
      <c r="F22" s="35"/>
      <c r="G22" s="35"/>
      <c r="H22" s="35"/>
      <c r="I22" s="101" t="s">
        <v>29</v>
      </c>
      <c r="J22" s="103" t="s">
        <v>19</v>
      </c>
      <c r="K22" s="35"/>
      <c r="L22" s="10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1" t="s">
        <v>36</v>
      </c>
      <c r="E24" s="35"/>
      <c r="F24" s="35"/>
      <c r="G24" s="35"/>
      <c r="H24" s="35"/>
      <c r="I24" s="35"/>
      <c r="J24" s="35"/>
      <c r="K24" s="35"/>
      <c r="L24" s="10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47.25" customHeight="1">
      <c r="A25" s="105"/>
      <c r="B25" s="106"/>
      <c r="C25" s="105"/>
      <c r="D25" s="105"/>
      <c r="E25" s="361" t="s">
        <v>37</v>
      </c>
      <c r="F25" s="361"/>
      <c r="G25" s="361"/>
      <c r="H25" s="361"/>
      <c r="I25" s="105"/>
      <c r="J25" s="105"/>
      <c r="K25" s="105"/>
      <c r="L25" s="107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8"/>
      <c r="E27" s="108"/>
      <c r="F27" s="108"/>
      <c r="G27" s="108"/>
      <c r="H27" s="108"/>
      <c r="I27" s="108"/>
      <c r="J27" s="108"/>
      <c r="K27" s="108"/>
      <c r="L27" s="10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09" t="s">
        <v>38</v>
      </c>
      <c r="E28" s="35"/>
      <c r="F28" s="35"/>
      <c r="G28" s="35"/>
      <c r="H28" s="35"/>
      <c r="I28" s="35"/>
      <c r="J28" s="110">
        <f>ROUND(J88, 2)</f>
        <v>0</v>
      </c>
      <c r="K28" s="35"/>
      <c r="L28" s="10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8"/>
      <c r="E29" s="108"/>
      <c r="F29" s="108"/>
      <c r="G29" s="108"/>
      <c r="H29" s="108"/>
      <c r="I29" s="108"/>
      <c r="J29" s="108"/>
      <c r="K29" s="108"/>
      <c r="L29" s="10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1" t="s">
        <v>40</v>
      </c>
      <c r="G30" s="35"/>
      <c r="H30" s="35"/>
      <c r="I30" s="111" t="s">
        <v>39</v>
      </c>
      <c r="J30" s="111" t="s">
        <v>41</v>
      </c>
      <c r="K30" s="35"/>
      <c r="L30" s="10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2" t="s">
        <v>42</v>
      </c>
      <c r="E31" s="101" t="s">
        <v>43</v>
      </c>
      <c r="F31" s="113">
        <f>ROUND((SUM(BE88:BE337)),  2)</f>
        <v>0</v>
      </c>
      <c r="G31" s="35"/>
      <c r="H31" s="35"/>
      <c r="I31" s="114">
        <v>0.21</v>
      </c>
      <c r="J31" s="113">
        <f>ROUND(((SUM(BE88:BE337))*I31),  2)</f>
        <v>0</v>
      </c>
      <c r="K31" s="35"/>
      <c r="L31" s="10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1" t="s">
        <v>44</v>
      </c>
      <c r="F32" s="113">
        <f>ROUND((SUM(BF88:BF337)),  2)</f>
        <v>0</v>
      </c>
      <c r="G32" s="35"/>
      <c r="H32" s="35"/>
      <c r="I32" s="114">
        <v>0.15</v>
      </c>
      <c r="J32" s="113">
        <f>ROUND(((SUM(BF88:BF337))*I32),  2)</f>
        <v>0</v>
      </c>
      <c r="K32" s="35"/>
      <c r="L32" s="10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1" t="s">
        <v>45</v>
      </c>
      <c r="F33" s="113">
        <f>ROUND((SUM(BG88:BG337)),  2)</f>
        <v>0</v>
      </c>
      <c r="G33" s="35"/>
      <c r="H33" s="35"/>
      <c r="I33" s="114">
        <v>0.21</v>
      </c>
      <c r="J33" s="113">
        <f>0</f>
        <v>0</v>
      </c>
      <c r="K33" s="35"/>
      <c r="L33" s="10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1" t="s">
        <v>46</v>
      </c>
      <c r="F34" s="113">
        <f>ROUND((SUM(BH88:BH337)),  2)</f>
        <v>0</v>
      </c>
      <c r="G34" s="35"/>
      <c r="H34" s="35"/>
      <c r="I34" s="114">
        <v>0.15</v>
      </c>
      <c r="J34" s="113">
        <f>0</f>
        <v>0</v>
      </c>
      <c r="K34" s="35"/>
      <c r="L34" s="10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1" t="s">
        <v>47</v>
      </c>
      <c r="F35" s="113">
        <f>ROUND((SUM(BI88:BI337)),  2)</f>
        <v>0</v>
      </c>
      <c r="G35" s="35"/>
      <c r="H35" s="35"/>
      <c r="I35" s="114">
        <v>0</v>
      </c>
      <c r="J35" s="113">
        <f>0</f>
        <v>0</v>
      </c>
      <c r="K35" s="35"/>
      <c r="L35" s="10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5"/>
      <c r="D37" s="116" t="s">
        <v>48</v>
      </c>
      <c r="E37" s="117"/>
      <c r="F37" s="117"/>
      <c r="G37" s="118" t="s">
        <v>49</v>
      </c>
      <c r="H37" s="119" t="s">
        <v>50</v>
      </c>
      <c r="I37" s="117"/>
      <c r="J37" s="120">
        <f>SUM(J28:J35)</f>
        <v>0</v>
      </c>
      <c r="K37" s="121"/>
      <c r="L37" s="10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2"/>
      <c r="C38" s="123"/>
      <c r="D38" s="123"/>
      <c r="E38" s="123"/>
      <c r="F38" s="123"/>
      <c r="G38" s="123"/>
      <c r="H38" s="123"/>
      <c r="I38" s="123"/>
      <c r="J38" s="123"/>
      <c r="K38" s="123"/>
      <c r="L38" s="10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0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81</v>
      </c>
      <c r="D43" s="37"/>
      <c r="E43" s="37"/>
      <c r="F43" s="37"/>
      <c r="G43" s="37"/>
      <c r="H43" s="37"/>
      <c r="I43" s="37"/>
      <c r="J43" s="37"/>
      <c r="K43" s="37"/>
      <c r="L43" s="10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336" t="str">
        <f>E7</f>
        <v>Osazení akumulační nádrže na dešťovou vodu u objektu MŠ Křižíkova ve Varnsdorfu</v>
      </c>
      <c r="F46" s="362"/>
      <c r="G46" s="362"/>
      <c r="H46" s="362"/>
      <c r="I46" s="37"/>
      <c r="J46" s="37"/>
      <c r="K46" s="37"/>
      <c r="L46" s="10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p.p.č.k. 2692/146; k.ú. Varnsdorf</v>
      </c>
      <c r="G48" s="37"/>
      <c r="H48" s="37"/>
      <c r="I48" s="30" t="s">
        <v>23</v>
      </c>
      <c r="J48" s="60" t="str">
        <f>IF(J10="","",J10)</f>
        <v>25. 10. 2023</v>
      </c>
      <c r="K48" s="37"/>
      <c r="L48" s="10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2" customHeight="1">
      <c r="A50" s="35"/>
      <c r="B50" s="36"/>
      <c r="C50" s="30" t="s">
        <v>25</v>
      </c>
      <c r="D50" s="37"/>
      <c r="E50" s="37"/>
      <c r="F50" s="28" t="str">
        <f>E13</f>
        <v>Město Varnsdorf</v>
      </c>
      <c r="G50" s="37"/>
      <c r="H50" s="37"/>
      <c r="I50" s="30" t="s">
        <v>32</v>
      </c>
      <c r="J50" s="33" t="str">
        <f>E19</f>
        <v>Pavel Hruška</v>
      </c>
      <c r="K50" s="37"/>
      <c r="L50" s="10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30</v>
      </c>
      <c r="D51" s="37"/>
      <c r="E51" s="37"/>
      <c r="F51" s="28" t="str">
        <f>IF(E16="","",E16)</f>
        <v>Vyplň údaj</v>
      </c>
      <c r="G51" s="37"/>
      <c r="H51" s="37"/>
      <c r="I51" s="30" t="s">
        <v>35</v>
      </c>
      <c r="J51" s="33" t="str">
        <f>E22</f>
        <v>Pavel Hruška</v>
      </c>
      <c r="K51" s="37"/>
      <c r="L51" s="10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6" t="s">
        <v>82</v>
      </c>
      <c r="D53" s="127"/>
      <c r="E53" s="127"/>
      <c r="F53" s="127"/>
      <c r="G53" s="127"/>
      <c r="H53" s="127"/>
      <c r="I53" s="127"/>
      <c r="J53" s="128" t="s">
        <v>83</v>
      </c>
      <c r="K53" s="127"/>
      <c r="L53" s="10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29" t="s">
        <v>70</v>
      </c>
      <c r="D55" s="37"/>
      <c r="E55" s="37"/>
      <c r="F55" s="37"/>
      <c r="G55" s="37"/>
      <c r="H55" s="37"/>
      <c r="I55" s="37"/>
      <c r="J55" s="78">
        <f>J88</f>
        <v>0</v>
      </c>
      <c r="K55" s="37"/>
      <c r="L55" s="10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84</v>
      </c>
    </row>
    <row r="56" spans="1:47" s="9" customFormat="1" ht="24.95" customHeight="1">
      <c r="B56" s="130"/>
      <c r="C56" s="131"/>
      <c r="D56" s="132" t="s">
        <v>85</v>
      </c>
      <c r="E56" s="133"/>
      <c r="F56" s="133"/>
      <c r="G56" s="133"/>
      <c r="H56" s="133"/>
      <c r="I56" s="133"/>
      <c r="J56" s="134">
        <f>J89</f>
        <v>0</v>
      </c>
      <c r="K56" s="131"/>
      <c r="L56" s="135"/>
    </row>
    <row r="57" spans="1:47" s="10" customFormat="1" ht="19.899999999999999" customHeight="1">
      <c r="B57" s="136"/>
      <c r="C57" s="137"/>
      <c r="D57" s="138" t="s">
        <v>86</v>
      </c>
      <c r="E57" s="139"/>
      <c r="F57" s="139"/>
      <c r="G57" s="139"/>
      <c r="H57" s="139"/>
      <c r="I57" s="139"/>
      <c r="J57" s="140">
        <f>J90</f>
        <v>0</v>
      </c>
      <c r="K57" s="137"/>
      <c r="L57" s="141"/>
    </row>
    <row r="58" spans="1:47" s="10" customFormat="1" ht="19.899999999999999" customHeight="1">
      <c r="B58" s="136"/>
      <c r="C58" s="137"/>
      <c r="D58" s="138" t="s">
        <v>87</v>
      </c>
      <c r="E58" s="139"/>
      <c r="F58" s="139"/>
      <c r="G58" s="139"/>
      <c r="H58" s="139"/>
      <c r="I58" s="139"/>
      <c r="J58" s="140">
        <f>J195</f>
        <v>0</v>
      </c>
      <c r="K58" s="137"/>
      <c r="L58" s="141"/>
    </row>
    <row r="59" spans="1:47" s="10" customFormat="1" ht="19.899999999999999" customHeight="1">
      <c r="B59" s="136"/>
      <c r="C59" s="137"/>
      <c r="D59" s="138" t="s">
        <v>88</v>
      </c>
      <c r="E59" s="139"/>
      <c r="F59" s="139"/>
      <c r="G59" s="139"/>
      <c r="H59" s="139"/>
      <c r="I59" s="139"/>
      <c r="J59" s="140">
        <f>J229</f>
        <v>0</v>
      </c>
      <c r="K59" s="137"/>
      <c r="L59" s="141"/>
    </row>
    <row r="60" spans="1:47" s="10" customFormat="1" ht="19.899999999999999" customHeight="1">
      <c r="B60" s="136"/>
      <c r="C60" s="137"/>
      <c r="D60" s="138" t="s">
        <v>89</v>
      </c>
      <c r="E60" s="139"/>
      <c r="F60" s="139"/>
      <c r="G60" s="139"/>
      <c r="H60" s="139"/>
      <c r="I60" s="139"/>
      <c r="J60" s="140">
        <f>J238</f>
        <v>0</v>
      </c>
      <c r="K60" s="137"/>
      <c r="L60" s="141"/>
    </row>
    <row r="61" spans="1:47" s="10" customFormat="1" ht="19.899999999999999" customHeight="1">
      <c r="B61" s="136"/>
      <c r="C61" s="137"/>
      <c r="D61" s="138" t="s">
        <v>90</v>
      </c>
      <c r="E61" s="139"/>
      <c r="F61" s="139"/>
      <c r="G61" s="139"/>
      <c r="H61" s="139"/>
      <c r="I61" s="139"/>
      <c r="J61" s="140">
        <f>J276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91</v>
      </c>
      <c r="E62" s="139"/>
      <c r="F62" s="139"/>
      <c r="G62" s="139"/>
      <c r="H62" s="139"/>
      <c r="I62" s="139"/>
      <c r="J62" s="140">
        <f>J288</f>
        <v>0</v>
      </c>
      <c r="K62" s="137"/>
      <c r="L62" s="141"/>
    </row>
    <row r="63" spans="1:47" s="10" customFormat="1" ht="19.899999999999999" customHeight="1">
      <c r="B63" s="136"/>
      <c r="C63" s="137"/>
      <c r="D63" s="138" t="s">
        <v>92</v>
      </c>
      <c r="E63" s="139"/>
      <c r="F63" s="139"/>
      <c r="G63" s="139"/>
      <c r="H63" s="139"/>
      <c r="I63" s="139"/>
      <c r="J63" s="140">
        <f>J310</f>
        <v>0</v>
      </c>
      <c r="K63" s="137"/>
      <c r="L63" s="141"/>
    </row>
    <row r="64" spans="1:47" s="9" customFormat="1" ht="24.95" customHeight="1">
      <c r="B64" s="130"/>
      <c r="C64" s="131"/>
      <c r="D64" s="132" t="s">
        <v>93</v>
      </c>
      <c r="E64" s="133"/>
      <c r="F64" s="133"/>
      <c r="G64" s="133"/>
      <c r="H64" s="133"/>
      <c r="I64" s="133"/>
      <c r="J64" s="134">
        <f>J315</f>
        <v>0</v>
      </c>
      <c r="K64" s="131"/>
      <c r="L64" s="135"/>
    </row>
    <row r="65" spans="1:31" s="10" customFormat="1" ht="19.899999999999999" customHeight="1">
      <c r="B65" s="136"/>
      <c r="C65" s="137"/>
      <c r="D65" s="138" t="s">
        <v>94</v>
      </c>
      <c r="E65" s="139"/>
      <c r="F65" s="139"/>
      <c r="G65" s="139"/>
      <c r="H65" s="139"/>
      <c r="I65" s="139"/>
      <c r="J65" s="140">
        <f>J316</f>
        <v>0</v>
      </c>
      <c r="K65" s="137"/>
      <c r="L65" s="141"/>
    </row>
    <row r="66" spans="1:31" s="9" customFormat="1" ht="24.95" customHeight="1">
      <c r="B66" s="130"/>
      <c r="C66" s="131"/>
      <c r="D66" s="132" t="s">
        <v>95</v>
      </c>
      <c r="E66" s="133"/>
      <c r="F66" s="133"/>
      <c r="G66" s="133"/>
      <c r="H66" s="133"/>
      <c r="I66" s="133"/>
      <c r="J66" s="134">
        <f>J319</f>
        <v>0</v>
      </c>
      <c r="K66" s="131"/>
      <c r="L66" s="135"/>
    </row>
    <row r="67" spans="1:31" s="10" customFormat="1" ht="19.899999999999999" customHeight="1">
      <c r="B67" s="136"/>
      <c r="C67" s="137"/>
      <c r="D67" s="138" t="s">
        <v>96</v>
      </c>
      <c r="E67" s="139"/>
      <c r="F67" s="139"/>
      <c r="G67" s="139"/>
      <c r="H67" s="139"/>
      <c r="I67" s="139"/>
      <c r="J67" s="140">
        <f>J320</f>
        <v>0</v>
      </c>
      <c r="K67" s="137"/>
      <c r="L67" s="141"/>
    </row>
    <row r="68" spans="1:31" s="10" customFormat="1" ht="19.899999999999999" customHeight="1">
      <c r="B68" s="136"/>
      <c r="C68" s="137"/>
      <c r="D68" s="138" t="s">
        <v>97</v>
      </c>
      <c r="E68" s="139"/>
      <c r="F68" s="139"/>
      <c r="G68" s="139"/>
      <c r="H68" s="139"/>
      <c r="I68" s="139"/>
      <c r="J68" s="140">
        <f>J329</f>
        <v>0</v>
      </c>
      <c r="K68" s="137"/>
      <c r="L68" s="141"/>
    </row>
    <row r="69" spans="1:31" s="10" customFormat="1" ht="19.899999999999999" customHeight="1">
      <c r="B69" s="136"/>
      <c r="C69" s="137"/>
      <c r="D69" s="138" t="s">
        <v>98</v>
      </c>
      <c r="E69" s="139"/>
      <c r="F69" s="139"/>
      <c r="G69" s="139"/>
      <c r="H69" s="139"/>
      <c r="I69" s="139"/>
      <c r="J69" s="140">
        <f>J332</f>
        <v>0</v>
      </c>
      <c r="K69" s="137"/>
      <c r="L69" s="141"/>
    </row>
    <row r="70" spans="1:31" s="10" customFormat="1" ht="19.899999999999999" customHeight="1">
      <c r="B70" s="136"/>
      <c r="C70" s="137"/>
      <c r="D70" s="138" t="s">
        <v>99</v>
      </c>
      <c r="E70" s="139"/>
      <c r="F70" s="139"/>
      <c r="G70" s="139"/>
      <c r="H70" s="139"/>
      <c r="I70" s="139"/>
      <c r="J70" s="140">
        <f>J335</f>
        <v>0</v>
      </c>
      <c r="K70" s="137"/>
      <c r="L70" s="141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100</v>
      </c>
      <c r="D77" s="37"/>
      <c r="E77" s="37"/>
      <c r="F77" s="37"/>
      <c r="G77" s="37"/>
      <c r="H77" s="37"/>
      <c r="I77" s="37"/>
      <c r="J77" s="37"/>
      <c r="K77" s="37"/>
      <c r="L77" s="10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6" t="str">
        <f>E7</f>
        <v>Osazení akumulační nádrže na dešťovou vodu u objektu MŠ Křižíkova ve Varnsdorfu</v>
      </c>
      <c r="F80" s="362"/>
      <c r="G80" s="362"/>
      <c r="H80" s="362"/>
      <c r="I80" s="37"/>
      <c r="J80" s="37"/>
      <c r="K80" s="37"/>
      <c r="L80" s="10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F10</f>
        <v>p.p.č.k. 2692/146; k.ú. Varnsdorf</v>
      </c>
      <c r="G82" s="37"/>
      <c r="H82" s="37"/>
      <c r="I82" s="30" t="s">
        <v>23</v>
      </c>
      <c r="J82" s="60" t="str">
        <f>IF(J10="","",J10)</f>
        <v>25. 10. 2023</v>
      </c>
      <c r="K82" s="37"/>
      <c r="L82" s="10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E13</f>
        <v>Město Varnsdorf</v>
      </c>
      <c r="G84" s="37"/>
      <c r="H84" s="37"/>
      <c r="I84" s="30" t="s">
        <v>32</v>
      </c>
      <c r="J84" s="33" t="str">
        <f>E19</f>
        <v>Pavel Hruška</v>
      </c>
      <c r="K84" s="37"/>
      <c r="L84" s="10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30</v>
      </c>
      <c r="D85" s="37"/>
      <c r="E85" s="37"/>
      <c r="F85" s="28" t="str">
        <f>IF(E16="","",E16)</f>
        <v>Vyplň údaj</v>
      </c>
      <c r="G85" s="37"/>
      <c r="H85" s="37"/>
      <c r="I85" s="30" t="s">
        <v>35</v>
      </c>
      <c r="J85" s="33" t="str">
        <f>E22</f>
        <v>Pavel Hruška</v>
      </c>
      <c r="K85" s="37"/>
      <c r="L85" s="10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2"/>
      <c r="B87" s="143"/>
      <c r="C87" s="144" t="s">
        <v>101</v>
      </c>
      <c r="D87" s="145" t="s">
        <v>57</v>
      </c>
      <c r="E87" s="145" t="s">
        <v>53</v>
      </c>
      <c r="F87" s="145" t="s">
        <v>54</v>
      </c>
      <c r="G87" s="145" t="s">
        <v>102</v>
      </c>
      <c r="H87" s="145" t="s">
        <v>103</v>
      </c>
      <c r="I87" s="145" t="s">
        <v>104</v>
      </c>
      <c r="J87" s="145" t="s">
        <v>83</v>
      </c>
      <c r="K87" s="146" t="s">
        <v>105</v>
      </c>
      <c r="L87" s="147"/>
      <c r="M87" s="69" t="s">
        <v>19</v>
      </c>
      <c r="N87" s="70" t="s">
        <v>42</v>
      </c>
      <c r="O87" s="70" t="s">
        <v>106</v>
      </c>
      <c r="P87" s="70" t="s">
        <v>107</v>
      </c>
      <c r="Q87" s="70" t="s">
        <v>108</v>
      </c>
      <c r="R87" s="70" t="s">
        <v>109</v>
      </c>
      <c r="S87" s="70" t="s">
        <v>110</v>
      </c>
      <c r="T87" s="71" t="s">
        <v>111</v>
      </c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</row>
    <row r="88" spans="1:65" s="2" customFormat="1" ht="22.9" customHeight="1">
      <c r="A88" s="35"/>
      <c r="B88" s="36"/>
      <c r="C88" s="76" t="s">
        <v>112</v>
      </c>
      <c r="D88" s="37"/>
      <c r="E88" s="37"/>
      <c r="F88" s="37"/>
      <c r="G88" s="37"/>
      <c r="H88" s="37"/>
      <c r="I88" s="37"/>
      <c r="J88" s="148">
        <f>BK88</f>
        <v>0</v>
      </c>
      <c r="K88" s="37"/>
      <c r="L88" s="40"/>
      <c r="M88" s="72"/>
      <c r="N88" s="149"/>
      <c r="O88" s="73"/>
      <c r="P88" s="150">
        <f>P89+P315+P319</f>
        <v>0</v>
      </c>
      <c r="Q88" s="73"/>
      <c r="R88" s="150">
        <f>R89+R315+R319</f>
        <v>33.149658839999994</v>
      </c>
      <c r="S88" s="73"/>
      <c r="T88" s="151">
        <f>T89+T315+T319</f>
        <v>5.76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84</v>
      </c>
      <c r="BK88" s="152">
        <f>BK89+BK315+BK319</f>
        <v>0</v>
      </c>
    </row>
    <row r="89" spans="1:65" s="12" customFormat="1" ht="25.9" customHeight="1">
      <c r="B89" s="153"/>
      <c r="C89" s="154"/>
      <c r="D89" s="155" t="s">
        <v>71</v>
      </c>
      <c r="E89" s="156" t="s">
        <v>113</v>
      </c>
      <c r="F89" s="156" t="s">
        <v>114</v>
      </c>
      <c r="G89" s="154"/>
      <c r="H89" s="154"/>
      <c r="I89" s="157"/>
      <c r="J89" s="158">
        <f>BK89</f>
        <v>0</v>
      </c>
      <c r="K89" s="154"/>
      <c r="L89" s="159"/>
      <c r="M89" s="160"/>
      <c r="N89" s="161"/>
      <c r="O89" s="161"/>
      <c r="P89" s="162">
        <f>P90+P195+P229+P238+P276+P288+P310</f>
        <v>0</v>
      </c>
      <c r="Q89" s="161"/>
      <c r="R89" s="162">
        <f>R90+R195+R229+R238+R276+R288+R310</f>
        <v>33.145158839999993</v>
      </c>
      <c r="S89" s="161"/>
      <c r="T89" s="163">
        <f>T90+T195+T229+T238+T276+T288+T310</f>
        <v>5.76</v>
      </c>
      <c r="AR89" s="164" t="s">
        <v>77</v>
      </c>
      <c r="AT89" s="165" t="s">
        <v>71</v>
      </c>
      <c r="AU89" s="165" t="s">
        <v>72</v>
      </c>
      <c r="AY89" s="164" t="s">
        <v>115</v>
      </c>
      <c r="BK89" s="166">
        <f>BK90+BK195+BK229+BK238+BK276+BK288+BK310</f>
        <v>0</v>
      </c>
    </row>
    <row r="90" spans="1:65" s="12" customFormat="1" ht="22.9" customHeight="1">
      <c r="B90" s="153"/>
      <c r="C90" s="154"/>
      <c r="D90" s="155" t="s">
        <v>71</v>
      </c>
      <c r="E90" s="167" t="s">
        <v>77</v>
      </c>
      <c r="F90" s="167" t="s">
        <v>116</v>
      </c>
      <c r="G90" s="154"/>
      <c r="H90" s="154"/>
      <c r="I90" s="157"/>
      <c r="J90" s="168">
        <f>BK90</f>
        <v>0</v>
      </c>
      <c r="K90" s="154"/>
      <c r="L90" s="159"/>
      <c r="M90" s="160"/>
      <c r="N90" s="161"/>
      <c r="O90" s="161"/>
      <c r="P90" s="162">
        <f>SUM(P91:P194)</f>
        <v>0</v>
      </c>
      <c r="Q90" s="161"/>
      <c r="R90" s="162">
        <f>SUM(R91:R194)</f>
        <v>23.308299999999996</v>
      </c>
      <c r="S90" s="161"/>
      <c r="T90" s="163">
        <f>SUM(T91:T194)</f>
        <v>5.76</v>
      </c>
      <c r="AR90" s="164" t="s">
        <v>77</v>
      </c>
      <c r="AT90" s="165" t="s">
        <v>71</v>
      </c>
      <c r="AU90" s="165" t="s">
        <v>77</v>
      </c>
      <c r="AY90" s="164" t="s">
        <v>115</v>
      </c>
      <c r="BK90" s="166">
        <f>SUM(BK91:BK194)</f>
        <v>0</v>
      </c>
    </row>
    <row r="91" spans="1:65" s="2" customFormat="1" ht="37.9" customHeight="1">
      <c r="A91" s="35"/>
      <c r="B91" s="36"/>
      <c r="C91" s="169" t="s">
        <v>77</v>
      </c>
      <c r="D91" s="169" t="s">
        <v>117</v>
      </c>
      <c r="E91" s="170" t="s">
        <v>118</v>
      </c>
      <c r="F91" s="171" t="s">
        <v>119</v>
      </c>
      <c r="G91" s="172" t="s">
        <v>120</v>
      </c>
      <c r="H91" s="173">
        <v>9.6</v>
      </c>
      <c r="I91" s="174"/>
      <c r="J91" s="175">
        <f>ROUND(I91*H91,2)</f>
        <v>0</v>
      </c>
      <c r="K91" s="171" t="s">
        <v>121</v>
      </c>
      <c r="L91" s="40"/>
      <c r="M91" s="176" t="s">
        <v>19</v>
      </c>
      <c r="N91" s="177" t="s">
        <v>43</v>
      </c>
      <c r="O91" s="65"/>
      <c r="P91" s="178">
        <f>O91*H91</f>
        <v>0</v>
      </c>
      <c r="Q91" s="178">
        <v>0</v>
      </c>
      <c r="R91" s="178">
        <f>Q91*H91</f>
        <v>0</v>
      </c>
      <c r="S91" s="178">
        <v>0.26</v>
      </c>
      <c r="T91" s="179">
        <f>S91*H91</f>
        <v>2.496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0" t="s">
        <v>122</v>
      </c>
      <c r="AT91" s="180" t="s">
        <v>117</v>
      </c>
      <c r="AU91" s="180" t="s">
        <v>79</v>
      </c>
      <c r="AY91" s="18" t="s">
        <v>115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8" t="s">
        <v>77</v>
      </c>
      <c r="BK91" s="181">
        <f>ROUND(I91*H91,2)</f>
        <v>0</v>
      </c>
      <c r="BL91" s="18" t="s">
        <v>122</v>
      </c>
      <c r="BM91" s="180" t="s">
        <v>123</v>
      </c>
    </row>
    <row r="92" spans="1:65" s="2" customFormat="1" ht="11.25">
      <c r="A92" s="35"/>
      <c r="B92" s="36"/>
      <c r="C92" s="37"/>
      <c r="D92" s="182" t="s">
        <v>124</v>
      </c>
      <c r="E92" s="37"/>
      <c r="F92" s="183" t="s">
        <v>125</v>
      </c>
      <c r="G92" s="37"/>
      <c r="H92" s="37"/>
      <c r="I92" s="184"/>
      <c r="J92" s="37"/>
      <c r="K92" s="37"/>
      <c r="L92" s="40"/>
      <c r="M92" s="185"/>
      <c r="N92" s="18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124</v>
      </c>
      <c r="AU92" s="18" t="s">
        <v>79</v>
      </c>
    </row>
    <row r="93" spans="1:65" s="13" customFormat="1" ht="11.25">
      <c r="B93" s="187"/>
      <c r="C93" s="188"/>
      <c r="D93" s="189" t="s">
        <v>126</v>
      </c>
      <c r="E93" s="190" t="s">
        <v>19</v>
      </c>
      <c r="F93" s="191" t="s">
        <v>127</v>
      </c>
      <c r="G93" s="188"/>
      <c r="H93" s="192">
        <v>9.6</v>
      </c>
      <c r="I93" s="193"/>
      <c r="J93" s="188"/>
      <c r="K93" s="188"/>
      <c r="L93" s="194"/>
      <c r="M93" s="195"/>
      <c r="N93" s="196"/>
      <c r="O93" s="196"/>
      <c r="P93" s="196"/>
      <c r="Q93" s="196"/>
      <c r="R93" s="196"/>
      <c r="S93" s="196"/>
      <c r="T93" s="197"/>
      <c r="AT93" s="198" t="s">
        <v>126</v>
      </c>
      <c r="AU93" s="198" t="s">
        <v>79</v>
      </c>
      <c r="AV93" s="13" t="s">
        <v>79</v>
      </c>
      <c r="AW93" s="13" t="s">
        <v>34</v>
      </c>
      <c r="AX93" s="13" t="s">
        <v>77</v>
      </c>
      <c r="AY93" s="198" t="s">
        <v>115</v>
      </c>
    </row>
    <row r="94" spans="1:65" s="2" customFormat="1" ht="37.9" customHeight="1">
      <c r="A94" s="35"/>
      <c r="B94" s="36"/>
      <c r="C94" s="169" t="s">
        <v>79</v>
      </c>
      <c r="D94" s="169" t="s">
        <v>117</v>
      </c>
      <c r="E94" s="170" t="s">
        <v>128</v>
      </c>
      <c r="F94" s="171" t="s">
        <v>129</v>
      </c>
      <c r="G94" s="172" t="s">
        <v>120</v>
      </c>
      <c r="H94" s="173">
        <v>9.6</v>
      </c>
      <c r="I94" s="174"/>
      <c r="J94" s="175">
        <f>ROUND(I94*H94,2)</f>
        <v>0</v>
      </c>
      <c r="K94" s="171" t="s">
        <v>121</v>
      </c>
      <c r="L94" s="40"/>
      <c r="M94" s="176" t="s">
        <v>19</v>
      </c>
      <c r="N94" s="177" t="s">
        <v>43</v>
      </c>
      <c r="O94" s="65"/>
      <c r="P94" s="178">
        <f>O94*H94</f>
        <v>0</v>
      </c>
      <c r="Q94" s="178">
        <v>0</v>
      </c>
      <c r="R94" s="178">
        <f>Q94*H94</f>
        <v>0</v>
      </c>
      <c r="S94" s="178">
        <v>0.28999999999999998</v>
      </c>
      <c r="T94" s="179">
        <f>S94*H94</f>
        <v>2.7839999999999998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0" t="s">
        <v>122</v>
      </c>
      <c r="AT94" s="180" t="s">
        <v>117</v>
      </c>
      <c r="AU94" s="180" t="s">
        <v>79</v>
      </c>
      <c r="AY94" s="18" t="s">
        <v>115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" t="s">
        <v>77</v>
      </c>
      <c r="BK94" s="181">
        <f>ROUND(I94*H94,2)</f>
        <v>0</v>
      </c>
      <c r="BL94" s="18" t="s">
        <v>122</v>
      </c>
      <c r="BM94" s="180" t="s">
        <v>130</v>
      </c>
    </row>
    <row r="95" spans="1:65" s="2" customFormat="1" ht="11.25">
      <c r="A95" s="35"/>
      <c r="B95" s="36"/>
      <c r="C95" s="37"/>
      <c r="D95" s="182" t="s">
        <v>124</v>
      </c>
      <c r="E95" s="37"/>
      <c r="F95" s="183" t="s">
        <v>131</v>
      </c>
      <c r="G95" s="37"/>
      <c r="H95" s="37"/>
      <c r="I95" s="184"/>
      <c r="J95" s="37"/>
      <c r="K95" s="37"/>
      <c r="L95" s="40"/>
      <c r="M95" s="185"/>
      <c r="N95" s="18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124</v>
      </c>
      <c r="AU95" s="18" t="s">
        <v>79</v>
      </c>
    </row>
    <row r="96" spans="1:65" s="13" customFormat="1" ht="11.25">
      <c r="B96" s="187"/>
      <c r="C96" s="188"/>
      <c r="D96" s="189" t="s">
        <v>126</v>
      </c>
      <c r="E96" s="190" t="s">
        <v>19</v>
      </c>
      <c r="F96" s="191" t="s">
        <v>127</v>
      </c>
      <c r="G96" s="188"/>
      <c r="H96" s="192">
        <v>9.6</v>
      </c>
      <c r="I96" s="193"/>
      <c r="J96" s="188"/>
      <c r="K96" s="188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126</v>
      </c>
      <c r="AU96" s="198" t="s">
        <v>79</v>
      </c>
      <c r="AV96" s="13" t="s">
        <v>79</v>
      </c>
      <c r="AW96" s="13" t="s">
        <v>34</v>
      </c>
      <c r="AX96" s="13" t="s">
        <v>77</v>
      </c>
      <c r="AY96" s="198" t="s">
        <v>115</v>
      </c>
    </row>
    <row r="97" spans="1:65" s="2" customFormat="1" ht="24.2" customHeight="1">
      <c r="A97" s="35"/>
      <c r="B97" s="36"/>
      <c r="C97" s="169" t="s">
        <v>132</v>
      </c>
      <c r="D97" s="169" t="s">
        <v>117</v>
      </c>
      <c r="E97" s="170" t="s">
        <v>133</v>
      </c>
      <c r="F97" s="171" t="s">
        <v>134</v>
      </c>
      <c r="G97" s="172" t="s">
        <v>135</v>
      </c>
      <c r="H97" s="173">
        <v>12</v>
      </c>
      <c r="I97" s="174"/>
      <c r="J97" s="175">
        <f>ROUND(I97*H97,2)</f>
        <v>0</v>
      </c>
      <c r="K97" s="171" t="s">
        <v>121</v>
      </c>
      <c r="L97" s="40"/>
      <c r="M97" s="176" t="s">
        <v>19</v>
      </c>
      <c r="N97" s="177" t="s">
        <v>43</v>
      </c>
      <c r="O97" s="65"/>
      <c r="P97" s="178">
        <f>O97*H97</f>
        <v>0</v>
      </c>
      <c r="Q97" s="178">
        <v>0</v>
      </c>
      <c r="R97" s="178">
        <f>Q97*H97</f>
        <v>0</v>
      </c>
      <c r="S97" s="178">
        <v>0.04</v>
      </c>
      <c r="T97" s="179">
        <f>S97*H97</f>
        <v>0.48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0" t="s">
        <v>122</v>
      </c>
      <c r="AT97" s="180" t="s">
        <v>117</v>
      </c>
      <c r="AU97" s="180" t="s">
        <v>79</v>
      </c>
      <c r="AY97" s="18" t="s">
        <v>115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" t="s">
        <v>77</v>
      </c>
      <c r="BK97" s="181">
        <f>ROUND(I97*H97,2)</f>
        <v>0</v>
      </c>
      <c r="BL97" s="18" t="s">
        <v>122</v>
      </c>
      <c r="BM97" s="180" t="s">
        <v>136</v>
      </c>
    </row>
    <row r="98" spans="1:65" s="2" customFormat="1" ht="11.25">
      <c r="A98" s="35"/>
      <c r="B98" s="36"/>
      <c r="C98" s="37"/>
      <c r="D98" s="182" t="s">
        <v>124</v>
      </c>
      <c r="E98" s="37"/>
      <c r="F98" s="183" t="s">
        <v>137</v>
      </c>
      <c r="G98" s="37"/>
      <c r="H98" s="37"/>
      <c r="I98" s="184"/>
      <c r="J98" s="37"/>
      <c r="K98" s="37"/>
      <c r="L98" s="40"/>
      <c r="M98" s="185"/>
      <c r="N98" s="18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124</v>
      </c>
      <c r="AU98" s="18" t="s">
        <v>79</v>
      </c>
    </row>
    <row r="99" spans="1:65" s="13" customFormat="1" ht="11.25">
      <c r="B99" s="187"/>
      <c r="C99" s="188"/>
      <c r="D99" s="189" t="s">
        <v>126</v>
      </c>
      <c r="E99" s="190" t="s">
        <v>19</v>
      </c>
      <c r="F99" s="191" t="s">
        <v>138</v>
      </c>
      <c r="G99" s="188"/>
      <c r="H99" s="192">
        <v>12</v>
      </c>
      <c r="I99" s="193"/>
      <c r="J99" s="188"/>
      <c r="K99" s="188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126</v>
      </c>
      <c r="AU99" s="198" t="s">
        <v>79</v>
      </c>
      <c r="AV99" s="13" t="s">
        <v>79</v>
      </c>
      <c r="AW99" s="13" t="s">
        <v>34</v>
      </c>
      <c r="AX99" s="13" t="s">
        <v>77</v>
      </c>
      <c r="AY99" s="198" t="s">
        <v>115</v>
      </c>
    </row>
    <row r="100" spans="1:65" s="2" customFormat="1" ht="16.5" customHeight="1">
      <c r="A100" s="35"/>
      <c r="B100" s="36"/>
      <c r="C100" s="169" t="s">
        <v>122</v>
      </c>
      <c r="D100" s="169" t="s">
        <v>117</v>
      </c>
      <c r="E100" s="170" t="s">
        <v>139</v>
      </c>
      <c r="F100" s="171" t="s">
        <v>140</v>
      </c>
      <c r="G100" s="172" t="s">
        <v>120</v>
      </c>
      <c r="H100" s="173">
        <v>57</v>
      </c>
      <c r="I100" s="174"/>
      <c r="J100" s="175">
        <f>ROUND(I100*H100,2)</f>
        <v>0</v>
      </c>
      <c r="K100" s="171" t="s">
        <v>121</v>
      </c>
      <c r="L100" s="40"/>
      <c r="M100" s="176" t="s">
        <v>19</v>
      </c>
      <c r="N100" s="177" t="s">
        <v>43</v>
      </c>
      <c r="O100" s="65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0" t="s">
        <v>122</v>
      </c>
      <c r="AT100" s="180" t="s">
        <v>117</v>
      </c>
      <c r="AU100" s="180" t="s">
        <v>79</v>
      </c>
      <c r="AY100" s="18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8" t="s">
        <v>77</v>
      </c>
      <c r="BK100" s="181">
        <f>ROUND(I100*H100,2)</f>
        <v>0</v>
      </c>
      <c r="BL100" s="18" t="s">
        <v>122</v>
      </c>
      <c r="BM100" s="180" t="s">
        <v>141</v>
      </c>
    </row>
    <row r="101" spans="1:65" s="2" customFormat="1" ht="11.25">
      <c r="A101" s="35"/>
      <c r="B101" s="36"/>
      <c r="C101" s="37"/>
      <c r="D101" s="182" t="s">
        <v>124</v>
      </c>
      <c r="E101" s="37"/>
      <c r="F101" s="183" t="s">
        <v>142</v>
      </c>
      <c r="G101" s="37"/>
      <c r="H101" s="37"/>
      <c r="I101" s="184"/>
      <c r="J101" s="37"/>
      <c r="K101" s="37"/>
      <c r="L101" s="40"/>
      <c r="M101" s="185"/>
      <c r="N101" s="18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124</v>
      </c>
      <c r="AU101" s="18" t="s">
        <v>79</v>
      </c>
    </row>
    <row r="102" spans="1:65" s="13" customFormat="1" ht="11.25">
      <c r="B102" s="187"/>
      <c r="C102" s="188"/>
      <c r="D102" s="189" t="s">
        <v>126</v>
      </c>
      <c r="E102" s="190" t="s">
        <v>19</v>
      </c>
      <c r="F102" s="191" t="s">
        <v>143</v>
      </c>
      <c r="G102" s="188"/>
      <c r="H102" s="192">
        <v>32</v>
      </c>
      <c r="I102" s="193"/>
      <c r="J102" s="188"/>
      <c r="K102" s="188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126</v>
      </c>
      <c r="AU102" s="198" t="s">
        <v>79</v>
      </c>
      <c r="AV102" s="13" t="s">
        <v>79</v>
      </c>
      <c r="AW102" s="13" t="s">
        <v>34</v>
      </c>
      <c r="AX102" s="13" t="s">
        <v>72</v>
      </c>
      <c r="AY102" s="198" t="s">
        <v>115</v>
      </c>
    </row>
    <row r="103" spans="1:65" s="13" customFormat="1" ht="11.25">
      <c r="B103" s="187"/>
      <c r="C103" s="188"/>
      <c r="D103" s="189" t="s">
        <v>126</v>
      </c>
      <c r="E103" s="190" t="s">
        <v>19</v>
      </c>
      <c r="F103" s="191" t="s">
        <v>144</v>
      </c>
      <c r="G103" s="188"/>
      <c r="H103" s="192">
        <v>25</v>
      </c>
      <c r="I103" s="193"/>
      <c r="J103" s="188"/>
      <c r="K103" s="188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126</v>
      </c>
      <c r="AU103" s="198" t="s">
        <v>79</v>
      </c>
      <c r="AV103" s="13" t="s">
        <v>79</v>
      </c>
      <c r="AW103" s="13" t="s">
        <v>34</v>
      </c>
      <c r="AX103" s="13" t="s">
        <v>72</v>
      </c>
      <c r="AY103" s="198" t="s">
        <v>115</v>
      </c>
    </row>
    <row r="104" spans="1:65" s="14" customFormat="1" ht="11.25">
      <c r="B104" s="199"/>
      <c r="C104" s="200"/>
      <c r="D104" s="189" t="s">
        <v>126</v>
      </c>
      <c r="E104" s="201" t="s">
        <v>19</v>
      </c>
      <c r="F104" s="202" t="s">
        <v>145</v>
      </c>
      <c r="G104" s="200"/>
      <c r="H104" s="203">
        <v>57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126</v>
      </c>
      <c r="AU104" s="209" t="s">
        <v>79</v>
      </c>
      <c r="AV104" s="14" t="s">
        <v>122</v>
      </c>
      <c r="AW104" s="14" t="s">
        <v>34</v>
      </c>
      <c r="AX104" s="14" t="s">
        <v>77</v>
      </c>
      <c r="AY104" s="209" t="s">
        <v>115</v>
      </c>
    </row>
    <row r="105" spans="1:65" s="2" customFormat="1" ht="24.2" customHeight="1">
      <c r="A105" s="35"/>
      <c r="B105" s="36"/>
      <c r="C105" s="169" t="s">
        <v>146</v>
      </c>
      <c r="D105" s="169" t="s">
        <v>117</v>
      </c>
      <c r="E105" s="170" t="s">
        <v>147</v>
      </c>
      <c r="F105" s="171" t="s">
        <v>148</v>
      </c>
      <c r="G105" s="172" t="s">
        <v>149</v>
      </c>
      <c r="H105" s="173">
        <v>61.25</v>
      </c>
      <c r="I105" s="174"/>
      <c r="J105" s="175">
        <f>ROUND(I105*H105,2)</f>
        <v>0</v>
      </c>
      <c r="K105" s="171" t="s">
        <v>121</v>
      </c>
      <c r="L105" s="40"/>
      <c r="M105" s="176" t="s">
        <v>19</v>
      </c>
      <c r="N105" s="177" t="s">
        <v>43</v>
      </c>
      <c r="O105" s="65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0" t="s">
        <v>122</v>
      </c>
      <c r="AT105" s="180" t="s">
        <v>117</v>
      </c>
      <c r="AU105" s="180" t="s">
        <v>79</v>
      </c>
      <c r="AY105" s="18" t="s">
        <v>115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8" t="s">
        <v>77</v>
      </c>
      <c r="BK105" s="181">
        <f>ROUND(I105*H105,2)</f>
        <v>0</v>
      </c>
      <c r="BL105" s="18" t="s">
        <v>122</v>
      </c>
      <c r="BM105" s="180" t="s">
        <v>150</v>
      </c>
    </row>
    <row r="106" spans="1:65" s="2" customFormat="1" ht="11.25">
      <c r="A106" s="35"/>
      <c r="B106" s="36"/>
      <c r="C106" s="37"/>
      <c r="D106" s="182" t="s">
        <v>124</v>
      </c>
      <c r="E106" s="37"/>
      <c r="F106" s="183" t="s">
        <v>151</v>
      </c>
      <c r="G106" s="37"/>
      <c r="H106" s="37"/>
      <c r="I106" s="184"/>
      <c r="J106" s="37"/>
      <c r="K106" s="37"/>
      <c r="L106" s="40"/>
      <c r="M106" s="185"/>
      <c r="N106" s="18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124</v>
      </c>
      <c r="AU106" s="18" t="s">
        <v>79</v>
      </c>
    </row>
    <row r="107" spans="1:65" s="13" customFormat="1" ht="11.25">
      <c r="B107" s="187"/>
      <c r="C107" s="188"/>
      <c r="D107" s="189" t="s">
        <v>126</v>
      </c>
      <c r="E107" s="190" t="s">
        <v>19</v>
      </c>
      <c r="F107" s="191" t="s">
        <v>152</v>
      </c>
      <c r="G107" s="188"/>
      <c r="H107" s="192">
        <v>65</v>
      </c>
      <c r="I107" s="193"/>
      <c r="J107" s="188"/>
      <c r="K107" s="188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126</v>
      </c>
      <c r="AU107" s="198" t="s">
        <v>79</v>
      </c>
      <c r="AV107" s="13" t="s">
        <v>79</v>
      </c>
      <c r="AW107" s="13" t="s">
        <v>34</v>
      </c>
      <c r="AX107" s="13" t="s">
        <v>72</v>
      </c>
      <c r="AY107" s="198" t="s">
        <v>115</v>
      </c>
    </row>
    <row r="108" spans="1:65" s="13" customFormat="1" ht="11.25">
      <c r="B108" s="187"/>
      <c r="C108" s="188"/>
      <c r="D108" s="189" t="s">
        <v>126</v>
      </c>
      <c r="E108" s="190" t="s">
        <v>19</v>
      </c>
      <c r="F108" s="191" t="s">
        <v>153</v>
      </c>
      <c r="G108" s="188"/>
      <c r="H108" s="192">
        <v>-3.75</v>
      </c>
      <c r="I108" s="193"/>
      <c r="J108" s="188"/>
      <c r="K108" s="188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126</v>
      </c>
      <c r="AU108" s="198" t="s">
        <v>79</v>
      </c>
      <c r="AV108" s="13" t="s">
        <v>79</v>
      </c>
      <c r="AW108" s="13" t="s">
        <v>34</v>
      </c>
      <c r="AX108" s="13" t="s">
        <v>72</v>
      </c>
      <c r="AY108" s="198" t="s">
        <v>115</v>
      </c>
    </row>
    <row r="109" spans="1:65" s="14" customFormat="1" ht="11.25">
      <c r="B109" s="199"/>
      <c r="C109" s="200"/>
      <c r="D109" s="189" t="s">
        <v>126</v>
      </c>
      <c r="E109" s="201" t="s">
        <v>19</v>
      </c>
      <c r="F109" s="202" t="s">
        <v>145</v>
      </c>
      <c r="G109" s="200"/>
      <c r="H109" s="203">
        <v>61.25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126</v>
      </c>
      <c r="AU109" s="209" t="s">
        <v>79</v>
      </c>
      <c r="AV109" s="14" t="s">
        <v>122</v>
      </c>
      <c r="AW109" s="14" t="s">
        <v>34</v>
      </c>
      <c r="AX109" s="14" t="s">
        <v>77</v>
      </c>
      <c r="AY109" s="209" t="s">
        <v>115</v>
      </c>
    </row>
    <row r="110" spans="1:65" s="2" customFormat="1" ht="24.2" customHeight="1">
      <c r="A110" s="35"/>
      <c r="B110" s="36"/>
      <c r="C110" s="169" t="s">
        <v>154</v>
      </c>
      <c r="D110" s="169" t="s">
        <v>117</v>
      </c>
      <c r="E110" s="170" t="s">
        <v>155</v>
      </c>
      <c r="F110" s="171" t="s">
        <v>156</v>
      </c>
      <c r="G110" s="172" t="s">
        <v>149</v>
      </c>
      <c r="H110" s="173">
        <v>22.108000000000001</v>
      </c>
      <c r="I110" s="174"/>
      <c r="J110" s="175">
        <f>ROUND(I110*H110,2)</f>
        <v>0</v>
      </c>
      <c r="K110" s="171" t="s">
        <v>121</v>
      </c>
      <c r="L110" s="40"/>
      <c r="M110" s="176" t="s">
        <v>19</v>
      </c>
      <c r="N110" s="177" t="s">
        <v>43</v>
      </c>
      <c r="O110" s="65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0" t="s">
        <v>122</v>
      </c>
      <c r="AT110" s="180" t="s">
        <v>117</v>
      </c>
      <c r="AU110" s="180" t="s">
        <v>79</v>
      </c>
      <c r="AY110" s="18" t="s">
        <v>115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8" t="s">
        <v>77</v>
      </c>
      <c r="BK110" s="181">
        <f>ROUND(I110*H110,2)</f>
        <v>0</v>
      </c>
      <c r="BL110" s="18" t="s">
        <v>122</v>
      </c>
      <c r="BM110" s="180" t="s">
        <v>157</v>
      </c>
    </row>
    <row r="111" spans="1:65" s="2" customFormat="1" ht="11.25">
      <c r="A111" s="35"/>
      <c r="B111" s="36"/>
      <c r="C111" s="37"/>
      <c r="D111" s="182" t="s">
        <v>124</v>
      </c>
      <c r="E111" s="37"/>
      <c r="F111" s="183" t="s">
        <v>158</v>
      </c>
      <c r="G111" s="37"/>
      <c r="H111" s="37"/>
      <c r="I111" s="184"/>
      <c r="J111" s="37"/>
      <c r="K111" s="37"/>
      <c r="L111" s="40"/>
      <c r="M111" s="185"/>
      <c r="N111" s="18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124</v>
      </c>
      <c r="AU111" s="18" t="s">
        <v>79</v>
      </c>
    </row>
    <row r="112" spans="1:65" s="13" customFormat="1" ht="11.25">
      <c r="B112" s="187"/>
      <c r="C112" s="188"/>
      <c r="D112" s="189" t="s">
        <v>126</v>
      </c>
      <c r="E112" s="190" t="s">
        <v>19</v>
      </c>
      <c r="F112" s="191" t="s">
        <v>159</v>
      </c>
      <c r="G112" s="188"/>
      <c r="H112" s="192">
        <v>19.2</v>
      </c>
      <c r="I112" s="193"/>
      <c r="J112" s="188"/>
      <c r="K112" s="188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126</v>
      </c>
      <c r="AU112" s="198" t="s">
        <v>79</v>
      </c>
      <c r="AV112" s="13" t="s">
        <v>79</v>
      </c>
      <c r="AW112" s="13" t="s">
        <v>34</v>
      </c>
      <c r="AX112" s="13" t="s">
        <v>72</v>
      </c>
      <c r="AY112" s="198" t="s">
        <v>115</v>
      </c>
    </row>
    <row r="113" spans="1:65" s="13" customFormat="1" ht="11.25">
      <c r="B113" s="187"/>
      <c r="C113" s="188"/>
      <c r="D113" s="189" t="s">
        <v>126</v>
      </c>
      <c r="E113" s="190" t="s">
        <v>19</v>
      </c>
      <c r="F113" s="191" t="s">
        <v>160</v>
      </c>
      <c r="G113" s="188"/>
      <c r="H113" s="192">
        <v>3.4</v>
      </c>
      <c r="I113" s="193"/>
      <c r="J113" s="188"/>
      <c r="K113" s="188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126</v>
      </c>
      <c r="AU113" s="198" t="s">
        <v>79</v>
      </c>
      <c r="AV113" s="13" t="s">
        <v>79</v>
      </c>
      <c r="AW113" s="13" t="s">
        <v>34</v>
      </c>
      <c r="AX113" s="13" t="s">
        <v>72</v>
      </c>
      <c r="AY113" s="198" t="s">
        <v>115</v>
      </c>
    </row>
    <row r="114" spans="1:65" s="13" customFormat="1" ht="11.25">
      <c r="B114" s="187"/>
      <c r="C114" s="188"/>
      <c r="D114" s="189" t="s">
        <v>126</v>
      </c>
      <c r="E114" s="190" t="s">
        <v>19</v>
      </c>
      <c r="F114" s="191" t="s">
        <v>161</v>
      </c>
      <c r="G114" s="188"/>
      <c r="H114" s="192">
        <v>5.46</v>
      </c>
      <c r="I114" s="193"/>
      <c r="J114" s="188"/>
      <c r="K114" s="188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126</v>
      </c>
      <c r="AU114" s="198" t="s">
        <v>79</v>
      </c>
      <c r="AV114" s="13" t="s">
        <v>79</v>
      </c>
      <c r="AW114" s="13" t="s">
        <v>34</v>
      </c>
      <c r="AX114" s="13" t="s">
        <v>72</v>
      </c>
      <c r="AY114" s="198" t="s">
        <v>115</v>
      </c>
    </row>
    <row r="115" spans="1:65" s="15" customFormat="1" ht="11.25">
      <c r="B115" s="210"/>
      <c r="C115" s="211"/>
      <c r="D115" s="189" t="s">
        <v>126</v>
      </c>
      <c r="E115" s="212" t="s">
        <v>19</v>
      </c>
      <c r="F115" s="213" t="s">
        <v>162</v>
      </c>
      <c r="G115" s="211"/>
      <c r="H115" s="214">
        <v>28.06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126</v>
      </c>
      <c r="AU115" s="220" t="s">
        <v>79</v>
      </c>
      <c r="AV115" s="15" t="s">
        <v>132</v>
      </c>
      <c r="AW115" s="15" t="s">
        <v>34</v>
      </c>
      <c r="AX115" s="15" t="s">
        <v>72</v>
      </c>
      <c r="AY115" s="220" t="s">
        <v>115</v>
      </c>
    </row>
    <row r="116" spans="1:65" s="13" customFormat="1" ht="11.25">
      <c r="B116" s="187"/>
      <c r="C116" s="188"/>
      <c r="D116" s="189" t="s">
        <v>126</v>
      </c>
      <c r="E116" s="190" t="s">
        <v>19</v>
      </c>
      <c r="F116" s="191" t="s">
        <v>163</v>
      </c>
      <c r="G116" s="188"/>
      <c r="H116" s="192">
        <v>-4.8</v>
      </c>
      <c r="I116" s="193"/>
      <c r="J116" s="188"/>
      <c r="K116" s="188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126</v>
      </c>
      <c r="AU116" s="198" t="s">
        <v>79</v>
      </c>
      <c r="AV116" s="13" t="s">
        <v>79</v>
      </c>
      <c r="AW116" s="13" t="s">
        <v>34</v>
      </c>
      <c r="AX116" s="13" t="s">
        <v>72</v>
      </c>
      <c r="AY116" s="198" t="s">
        <v>115</v>
      </c>
    </row>
    <row r="117" spans="1:65" s="13" customFormat="1" ht="11.25">
      <c r="B117" s="187"/>
      <c r="C117" s="188"/>
      <c r="D117" s="189" t="s">
        <v>126</v>
      </c>
      <c r="E117" s="190" t="s">
        <v>19</v>
      </c>
      <c r="F117" s="191" t="s">
        <v>164</v>
      </c>
      <c r="G117" s="188"/>
      <c r="H117" s="192">
        <v>-1.1519999999999999</v>
      </c>
      <c r="I117" s="193"/>
      <c r="J117" s="188"/>
      <c r="K117" s="188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126</v>
      </c>
      <c r="AU117" s="198" t="s">
        <v>79</v>
      </c>
      <c r="AV117" s="13" t="s">
        <v>79</v>
      </c>
      <c r="AW117" s="13" t="s">
        <v>34</v>
      </c>
      <c r="AX117" s="13" t="s">
        <v>72</v>
      </c>
      <c r="AY117" s="198" t="s">
        <v>115</v>
      </c>
    </row>
    <row r="118" spans="1:65" s="15" customFormat="1" ht="11.25">
      <c r="B118" s="210"/>
      <c r="C118" s="211"/>
      <c r="D118" s="189" t="s">
        <v>126</v>
      </c>
      <c r="E118" s="212" t="s">
        <v>19</v>
      </c>
      <c r="F118" s="213" t="s">
        <v>162</v>
      </c>
      <c r="G118" s="211"/>
      <c r="H118" s="214">
        <v>-5.952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126</v>
      </c>
      <c r="AU118" s="220" t="s">
        <v>79</v>
      </c>
      <c r="AV118" s="15" t="s">
        <v>132</v>
      </c>
      <c r="AW118" s="15" t="s">
        <v>34</v>
      </c>
      <c r="AX118" s="15" t="s">
        <v>72</v>
      </c>
      <c r="AY118" s="220" t="s">
        <v>115</v>
      </c>
    </row>
    <row r="119" spans="1:65" s="14" customFormat="1" ht="11.25">
      <c r="B119" s="199"/>
      <c r="C119" s="200"/>
      <c r="D119" s="189" t="s">
        <v>126</v>
      </c>
      <c r="E119" s="201" t="s">
        <v>19</v>
      </c>
      <c r="F119" s="202" t="s">
        <v>145</v>
      </c>
      <c r="G119" s="200"/>
      <c r="H119" s="203">
        <v>22.107999999999997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126</v>
      </c>
      <c r="AU119" s="209" t="s">
        <v>79</v>
      </c>
      <c r="AV119" s="14" t="s">
        <v>122</v>
      </c>
      <c r="AW119" s="14" t="s">
        <v>34</v>
      </c>
      <c r="AX119" s="14" t="s">
        <v>77</v>
      </c>
      <c r="AY119" s="209" t="s">
        <v>115</v>
      </c>
    </row>
    <row r="120" spans="1:65" s="2" customFormat="1" ht="24.2" customHeight="1">
      <c r="A120" s="35"/>
      <c r="B120" s="36"/>
      <c r="C120" s="169" t="s">
        <v>165</v>
      </c>
      <c r="D120" s="169" t="s">
        <v>117</v>
      </c>
      <c r="E120" s="170" t="s">
        <v>166</v>
      </c>
      <c r="F120" s="171" t="s">
        <v>167</v>
      </c>
      <c r="G120" s="172" t="s">
        <v>149</v>
      </c>
      <c r="H120" s="173">
        <v>4.4219999999999997</v>
      </c>
      <c r="I120" s="174"/>
      <c r="J120" s="175">
        <f>ROUND(I120*H120,2)</f>
        <v>0</v>
      </c>
      <c r="K120" s="171" t="s">
        <v>121</v>
      </c>
      <c r="L120" s="40"/>
      <c r="M120" s="176" t="s">
        <v>19</v>
      </c>
      <c r="N120" s="177" t="s">
        <v>43</v>
      </c>
      <c r="O120" s="65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0" t="s">
        <v>122</v>
      </c>
      <c r="AT120" s="180" t="s">
        <v>117</v>
      </c>
      <c r="AU120" s="180" t="s">
        <v>79</v>
      </c>
      <c r="AY120" s="18" t="s">
        <v>115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8" t="s">
        <v>77</v>
      </c>
      <c r="BK120" s="181">
        <f>ROUND(I120*H120,2)</f>
        <v>0</v>
      </c>
      <c r="BL120" s="18" t="s">
        <v>122</v>
      </c>
      <c r="BM120" s="180" t="s">
        <v>168</v>
      </c>
    </row>
    <row r="121" spans="1:65" s="2" customFormat="1" ht="11.25">
      <c r="A121" s="35"/>
      <c r="B121" s="36"/>
      <c r="C121" s="37"/>
      <c r="D121" s="182" t="s">
        <v>124</v>
      </c>
      <c r="E121" s="37"/>
      <c r="F121" s="183" t="s">
        <v>169</v>
      </c>
      <c r="G121" s="37"/>
      <c r="H121" s="37"/>
      <c r="I121" s="184"/>
      <c r="J121" s="37"/>
      <c r="K121" s="37"/>
      <c r="L121" s="40"/>
      <c r="M121" s="185"/>
      <c r="N121" s="18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124</v>
      </c>
      <c r="AU121" s="18" t="s">
        <v>79</v>
      </c>
    </row>
    <row r="122" spans="1:65" s="13" customFormat="1" ht="11.25">
      <c r="B122" s="187"/>
      <c r="C122" s="188"/>
      <c r="D122" s="189" t="s">
        <v>126</v>
      </c>
      <c r="E122" s="190" t="s">
        <v>19</v>
      </c>
      <c r="F122" s="191" t="s">
        <v>170</v>
      </c>
      <c r="G122" s="188"/>
      <c r="H122" s="192">
        <v>4.4219999999999997</v>
      </c>
      <c r="I122" s="193"/>
      <c r="J122" s="188"/>
      <c r="K122" s="188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126</v>
      </c>
      <c r="AU122" s="198" t="s">
        <v>79</v>
      </c>
      <c r="AV122" s="13" t="s">
        <v>79</v>
      </c>
      <c r="AW122" s="13" t="s">
        <v>34</v>
      </c>
      <c r="AX122" s="13" t="s">
        <v>77</v>
      </c>
      <c r="AY122" s="198" t="s">
        <v>115</v>
      </c>
    </row>
    <row r="123" spans="1:65" s="2" customFormat="1" ht="16.5" customHeight="1">
      <c r="A123" s="35"/>
      <c r="B123" s="36"/>
      <c r="C123" s="169" t="s">
        <v>171</v>
      </c>
      <c r="D123" s="169" t="s">
        <v>117</v>
      </c>
      <c r="E123" s="170" t="s">
        <v>172</v>
      </c>
      <c r="F123" s="171" t="s">
        <v>173</v>
      </c>
      <c r="G123" s="172" t="s">
        <v>120</v>
      </c>
      <c r="H123" s="173">
        <v>52</v>
      </c>
      <c r="I123" s="174"/>
      <c r="J123" s="175">
        <f>ROUND(I123*H123,2)</f>
        <v>0</v>
      </c>
      <c r="K123" s="171" t="s">
        <v>121</v>
      </c>
      <c r="L123" s="40"/>
      <c r="M123" s="176" t="s">
        <v>19</v>
      </c>
      <c r="N123" s="177" t="s">
        <v>43</v>
      </c>
      <c r="O123" s="65"/>
      <c r="P123" s="178">
        <f>O123*H123</f>
        <v>0</v>
      </c>
      <c r="Q123" s="178">
        <v>6.9999999999999999E-4</v>
      </c>
      <c r="R123" s="178">
        <f>Q123*H123</f>
        <v>3.6400000000000002E-2</v>
      </c>
      <c r="S123" s="178">
        <v>0</v>
      </c>
      <c r="T123" s="17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0" t="s">
        <v>122</v>
      </c>
      <c r="AT123" s="180" t="s">
        <v>117</v>
      </c>
      <c r="AU123" s="180" t="s">
        <v>79</v>
      </c>
      <c r="AY123" s="18" t="s">
        <v>115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8" t="s">
        <v>77</v>
      </c>
      <c r="BK123" s="181">
        <f>ROUND(I123*H123,2)</f>
        <v>0</v>
      </c>
      <c r="BL123" s="18" t="s">
        <v>122</v>
      </c>
      <c r="BM123" s="180" t="s">
        <v>174</v>
      </c>
    </row>
    <row r="124" spans="1:65" s="2" customFormat="1" ht="11.25">
      <c r="A124" s="35"/>
      <c r="B124" s="36"/>
      <c r="C124" s="37"/>
      <c r="D124" s="182" t="s">
        <v>124</v>
      </c>
      <c r="E124" s="37"/>
      <c r="F124" s="183" t="s">
        <v>175</v>
      </c>
      <c r="G124" s="37"/>
      <c r="H124" s="37"/>
      <c r="I124" s="184"/>
      <c r="J124" s="37"/>
      <c r="K124" s="37"/>
      <c r="L124" s="40"/>
      <c r="M124" s="185"/>
      <c r="N124" s="18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124</v>
      </c>
      <c r="AU124" s="18" t="s">
        <v>79</v>
      </c>
    </row>
    <row r="125" spans="1:65" s="13" customFormat="1" ht="11.25">
      <c r="B125" s="187"/>
      <c r="C125" s="188"/>
      <c r="D125" s="189" t="s">
        <v>126</v>
      </c>
      <c r="E125" s="190" t="s">
        <v>19</v>
      </c>
      <c r="F125" s="191" t="s">
        <v>176</v>
      </c>
      <c r="G125" s="188"/>
      <c r="H125" s="192">
        <v>52</v>
      </c>
      <c r="I125" s="193"/>
      <c r="J125" s="188"/>
      <c r="K125" s="188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126</v>
      </c>
      <c r="AU125" s="198" t="s">
        <v>79</v>
      </c>
      <c r="AV125" s="13" t="s">
        <v>79</v>
      </c>
      <c r="AW125" s="13" t="s">
        <v>34</v>
      </c>
      <c r="AX125" s="13" t="s">
        <v>77</v>
      </c>
      <c r="AY125" s="198" t="s">
        <v>115</v>
      </c>
    </row>
    <row r="126" spans="1:65" s="2" customFormat="1" ht="24.2" customHeight="1">
      <c r="A126" s="35"/>
      <c r="B126" s="36"/>
      <c r="C126" s="169" t="s">
        <v>177</v>
      </c>
      <c r="D126" s="169" t="s">
        <v>117</v>
      </c>
      <c r="E126" s="170" t="s">
        <v>178</v>
      </c>
      <c r="F126" s="171" t="s">
        <v>179</v>
      </c>
      <c r="G126" s="172" t="s">
        <v>120</v>
      </c>
      <c r="H126" s="173">
        <v>52</v>
      </c>
      <c r="I126" s="174"/>
      <c r="J126" s="175">
        <f>ROUND(I126*H126,2)</f>
        <v>0</v>
      </c>
      <c r="K126" s="171" t="s">
        <v>121</v>
      </c>
      <c r="L126" s="40"/>
      <c r="M126" s="176" t="s">
        <v>19</v>
      </c>
      <c r="N126" s="177" t="s">
        <v>43</v>
      </c>
      <c r="O126" s="65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0" t="s">
        <v>122</v>
      </c>
      <c r="AT126" s="180" t="s">
        <v>117</v>
      </c>
      <c r="AU126" s="180" t="s">
        <v>79</v>
      </c>
      <c r="AY126" s="18" t="s">
        <v>115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8" t="s">
        <v>77</v>
      </c>
      <c r="BK126" s="181">
        <f>ROUND(I126*H126,2)</f>
        <v>0</v>
      </c>
      <c r="BL126" s="18" t="s">
        <v>122</v>
      </c>
      <c r="BM126" s="180" t="s">
        <v>180</v>
      </c>
    </row>
    <row r="127" spans="1:65" s="2" customFormat="1" ht="11.25">
      <c r="A127" s="35"/>
      <c r="B127" s="36"/>
      <c r="C127" s="37"/>
      <c r="D127" s="182" t="s">
        <v>124</v>
      </c>
      <c r="E127" s="37"/>
      <c r="F127" s="183" t="s">
        <v>181</v>
      </c>
      <c r="G127" s="37"/>
      <c r="H127" s="37"/>
      <c r="I127" s="184"/>
      <c r="J127" s="37"/>
      <c r="K127" s="37"/>
      <c r="L127" s="40"/>
      <c r="M127" s="185"/>
      <c r="N127" s="18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124</v>
      </c>
      <c r="AU127" s="18" t="s">
        <v>79</v>
      </c>
    </row>
    <row r="128" spans="1:65" s="2" customFormat="1" ht="21.75" customHeight="1">
      <c r="A128" s="35"/>
      <c r="B128" s="36"/>
      <c r="C128" s="169" t="s">
        <v>182</v>
      </c>
      <c r="D128" s="169" t="s">
        <v>117</v>
      </c>
      <c r="E128" s="170" t="s">
        <v>183</v>
      </c>
      <c r="F128" s="171" t="s">
        <v>184</v>
      </c>
      <c r="G128" s="172" t="s">
        <v>149</v>
      </c>
      <c r="H128" s="173">
        <v>65</v>
      </c>
      <c r="I128" s="174"/>
      <c r="J128" s="175">
        <f>ROUND(I128*H128,2)</f>
        <v>0</v>
      </c>
      <c r="K128" s="171" t="s">
        <v>121</v>
      </c>
      <c r="L128" s="40"/>
      <c r="M128" s="176" t="s">
        <v>19</v>
      </c>
      <c r="N128" s="177" t="s">
        <v>43</v>
      </c>
      <c r="O128" s="65"/>
      <c r="P128" s="178">
        <f>O128*H128</f>
        <v>0</v>
      </c>
      <c r="Q128" s="178">
        <v>4.6000000000000001E-4</v>
      </c>
      <c r="R128" s="178">
        <f>Q128*H128</f>
        <v>2.9899999999999999E-2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122</v>
      </c>
      <c r="AT128" s="180" t="s">
        <v>117</v>
      </c>
      <c r="AU128" s="180" t="s">
        <v>79</v>
      </c>
      <c r="AY128" s="18" t="s">
        <v>115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8" t="s">
        <v>77</v>
      </c>
      <c r="BK128" s="181">
        <f>ROUND(I128*H128,2)</f>
        <v>0</v>
      </c>
      <c r="BL128" s="18" t="s">
        <v>122</v>
      </c>
      <c r="BM128" s="180" t="s">
        <v>185</v>
      </c>
    </row>
    <row r="129" spans="1:65" s="2" customFormat="1" ht="11.25">
      <c r="A129" s="35"/>
      <c r="B129" s="36"/>
      <c r="C129" s="37"/>
      <c r="D129" s="182" t="s">
        <v>124</v>
      </c>
      <c r="E129" s="37"/>
      <c r="F129" s="183" t="s">
        <v>186</v>
      </c>
      <c r="G129" s="37"/>
      <c r="H129" s="37"/>
      <c r="I129" s="184"/>
      <c r="J129" s="37"/>
      <c r="K129" s="37"/>
      <c r="L129" s="40"/>
      <c r="M129" s="185"/>
      <c r="N129" s="18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124</v>
      </c>
      <c r="AU129" s="18" t="s">
        <v>79</v>
      </c>
    </row>
    <row r="130" spans="1:65" s="13" customFormat="1" ht="11.25">
      <c r="B130" s="187"/>
      <c r="C130" s="188"/>
      <c r="D130" s="189" t="s">
        <v>126</v>
      </c>
      <c r="E130" s="190" t="s">
        <v>19</v>
      </c>
      <c r="F130" s="191" t="s">
        <v>187</v>
      </c>
      <c r="G130" s="188"/>
      <c r="H130" s="192">
        <v>65</v>
      </c>
      <c r="I130" s="193"/>
      <c r="J130" s="188"/>
      <c r="K130" s="188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126</v>
      </c>
      <c r="AU130" s="198" t="s">
        <v>79</v>
      </c>
      <c r="AV130" s="13" t="s">
        <v>79</v>
      </c>
      <c r="AW130" s="13" t="s">
        <v>34</v>
      </c>
      <c r="AX130" s="13" t="s">
        <v>77</v>
      </c>
      <c r="AY130" s="198" t="s">
        <v>115</v>
      </c>
    </row>
    <row r="131" spans="1:65" s="2" customFormat="1" ht="24.2" customHeight="1">
      <c r="A131" s="35"/>
      <c r="B131" s="36"/>
      <c r="C131" s="169" t="s">
        <v>188</v>
      </c>
      <c r="D131" s="169" t="s">
        <v>117</v>
      </c>
      <c r="E131" s="170" t="s">
        <v>189</v>
      </c>
      <c r="F131" s="171" t="s">
        <v>190</v>
      </c>
      <c r="G131" s="172" t="s">
        <v>149</v>
      </c>
      <c r="H131" s="173">
        <v>65</v>
      </c>
      <c r="I131" s="174"/>
      <c r="J131" s="175">
        <f>ROUND(I131*H131,2)</f>
        <v>0</v>
      </c>
      <c r="K131" s="171" t="s">
        <v>121</v>
      </c>
      <c r="L131" s="40"/>
      <c r="M131" s="176" t="s">
        <v>19</v>
      </c>
      <c r="N131" s="177" t="s">
        <v>43</v>
      </c>
      <c r="O131" s="65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122</v>
      </c>
      <c r="AT131" s="180" t="s">
        <v>117</v>
      </c>
      <c r="AU131" s="180" t="s">
        <v>79</v>
      </c>
      <c r="AY131" s="18" t="s">
        <v>115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8" t="s">
        <v>77</v>
      </c>
      <c r="BK131" s="181">
        <f>ROUND(I131*H131,2)</f>
        <v>0</v>
      </c>
      <c r="BL131" s="18" t="s">
        <v>122</v>
      </c>
      <c r="BM131" s="180" t="s">
        <v>191</v>
      </c>
    </row>
    <row r="132" spans="1:65" s="2" customFormat="1" ht="11.25">
      <c r="A132" s="35"/>
      <c r="B132" s="36"/>
      <c r="C132" s="37"/>
      <c r="D132" s="182" t="s">
        <v>124</v>
      </c>
      <c r="E132" s="37"/>
      <c r="F132" s="183" t="s">
        <v>192</v>
      </c>
      <c r="G132" s="37"/>
      <c r="H132" s="37"/>
      <c r="I132" s="184"/>
      <c r="J132" s="37"/>
      <c r="K132" s="37"/>
      <c r="L132" s="40"/>
      <c r="M132" s="185"/>
      <c r="N132" s="18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124</v>
      </c>
      <c r="AU132" s="18" t="s">
        <v>79</v>
      </c>
    </row>
    <row r="133" spans="1:65" s="2" customFormat="1" ht="16.5" customHeight="1">
      <c r="A133" s="35"/>
      <c r="B133" s="36"/>
      <c r="C133" s="169" t="s">
        <v>193</v>
      </c>
      <c r="D133" s="169" t="s">
        <v>117</v>
      </c>
      <c r="E133" s="170" t="s">
        <v>194</v>
      </c>
      <c r="F133" s="171" t="s">
        <v>195</v>
      </c>
      <c r="G133" s="172" t="s">
        <v>149</v>
      </c>
      <c r="H133" s="173">
        <v>65</v>
      </c>
      <c r="I133" s="174"/>
      <c r="J133" s="175">
        <f>ROUND(I133*H133,2)</f>
        <v>0</v>
      </c>
      <c r="K133" s="171" t="s">
        <v>121</v>
      </c>
      <c r="L133" s="40"/>
      <c r="M133" s="176" t="s">
        <v>19</v>
      </c>
      <c r="N133" s="177" t="s">
        <v>43</v>
      </c>
      <c r="O133" s="65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122</v>
      </c>
      <c r="AT133" s="180" t="s">
        <v>117</v>
      </c>
      <c r="AU133" s="180" t="s">
        <v>79</v>
      </c>
      <c r="AY133" s="18" t="s">
        <v>115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77</v>
      </c>
      <c r="BK133" s="181">
        <f>ROUND(I133*H133,2)</f>
        <v>0</v>
      </c>
      <c r="BL133" s="18" t="s">
        <v>122</v>
      </c>
      <c r="BM133" s="180" t="s">
        <v>196</v>
      </c>
    </row>
    <row r="134" spans="1:65" s="2" customFormat="1" ht="11.25">
      <c r="A134" s="35"/>
      <c r="B134" s="36"/>
      <c r="C134" s="37"/>
      <c r="D134" s="182" t="s">
        <v>124</v>
      </c>
      <c r="E134" s="37"/>
      <c r="F134" s="183" t="s">
        <v>197</v>
      </c>
      <c r="G134" s="37"/>
      <c r="H134" s="37"/>
      <c r="I134" s="184"/>
      <c r="J134" s="37"/>
      <c r="K134" s="37"/>
      <c r="L134" s="40"/>
      <c r="M134" s="185"/>
      <c r="N134" s="18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124</v>
      </c>
      <c r="AU134" s="18" t="s">
        <v>79</v>
      </c>
    </row>
    <row r="135" spans="1:65" s="2" customFormat="1" ht="37.9" customHeight="1">
      <c r="A135" s="35"/>
      <c r="B135" s="36"/>
      <c r="C135" s="169" t="s">
        <v>198</v>
      </c>
      <c r="D135" s="169" t="s">
        <v>117</v>
      </c>
      <c r="E135" s="170" t="s">
        <v>199</v>
      </c>
      <c r="F135" s="171" t="s">
        <v>200</v>
      </c>
      <c r="G135" s="172" t="s">
        <v>149</v>
      </c>
      <c r="H135" s="173">
        <v>131.83500000000001</v>
      </c>
      <c r="I135" s="174"/>
      <c r="J135" s="175">
        <f>ROUND(I135*H135,2)</f>
        <v>0</v>
      </c>
      <c r="K135" s="171" t="s">
        <v>121</v>
      </c>
      <c r="L135" s="40"/>
      <c r="M135" s="176" t="s">
        <v>19</v>
      </c>
      <c r="N135" s="177" t="s">
        <v>43</v>
      </c>
      <c r="O135" s="65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122</v>
      </c>
      <c r="AT135" s="180" t="s">
        <v>117</v>
      </c>
      <c r="AU135" s="180" t="s">
        <v>79</v>
      </c>
      <c r="AY135" s="18" t="s">
        <v>115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77</v>
      </c>
      <c r="BK135" s="181">
        <f>ROUND(I135*H135,2)</f>
        <v>0</v>
      </c>
      <c r="BL135" s="18" t="s">
        <v>122</v>
      </c>
      <c r="BM135" s="180" t="s">
        <v>201</v>
      </c>
    </row>
    <row r="136" spans="1:65" s="2" customFormat="1" ht="11.25">
      <c r="A136" s="35"/>
      <c r="B136" s="36"/>
      <c r="C136" s="37"/>
      <c r="D136" s="182" t="s">
        <v>124</v>
      </c>
      <c r="E136" s="37"/>
      <c r="F136" s="183" t="s">
        <v>202</v>
      </c>
      <c r="G136" s="37"/>
      <c r="H136" s="37"/>
      <c r="I136" s="184"/>
      <c r="J136" s="37"/>
      <c r="K136" s="37"/>
      <c r="L136" s="40"/>
      <c r="M136" s="185"/>
      <c r="N136" s="18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124</v>
      </c>
      <c r="AU136" s="18" t="s">
        <v>79</v>
      </c>
    </row>
    <row r="137" spans="1:65" s="13" customFormat="1" ht="11.25">
      <c r="B137" s="187"/>
      <c r="C137" s="188"/>
      <c r="D137" s="189" t="s">
        <v>126</v>
      </c>
      <c r="E137" s="190" t="s">
        <v>19</v>
      </c>
      <c r="F137" s="191" t="s">
        <v>203</v>
      </c>
      <c r="G137" s="188"/>
      <c r="H137" s="192">
        <v>83.358000000000004</v>
      </c>
      <c r="I137" s="193"/>
      <c r="J137" s="188"/>
      <c r="K137" s="188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126</v>
      </c>
      <c r="AU137" s="198" t="s">
        <v>79</v>
      </c>
      <c r="AV137" s="13" t="s">
        <v>79</v>
      </c>
      <c r="AW137" s="13" t="s">
        <v>34</v>
      </c>
      <c r="AX137" s="13" t="s">
        <v>72</v>
      </c>
      <c r="AY137" s="198" t="s">
        <v>115</v>
      </c>
    </row>
    <row r="138" spans="1:65" s="13" customFormat="1" ht="11.25">
      <c r="B138" s="187"/>
      <c r="C138" s="188"/>
      <c r="D138" s="189" t="s">
        <v>126</v>
      </c>
      <c r="E138" s="190" t="s">
        <v>19</v>
      </c>
      <c r="F138" s="191" t="s">
        <v>204</v>
      </c>
      <c r="G138" s="188"/>
      <c r="H138" s="192">
        <v>48.476999999999997</v>
      </c>
      <c r="I138" s="193"/>
      <c r="J138" s="188"/>
      <c r="K138" s="188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126</v>
      </c>
      <c r="AU138" s="198" t="s">
        <v>79</v>
      </c>
      <c r="AV138" s="13" t="s">
        <v>79</v>
      </c>
      <c r="AW138" s="13" t="s">
        <v>34</v>
      </c>
      <c r="AX138" s="13" t="s">
        <v>72</v>
      </c>
      <c r="AY138" s="198" t="s">
        <v>115</v>
      </c>
    </row>
    <row r="139" spans="1:65" s="14" customFormat="1" ht="11.25">
      <c r="B139" s="199"/>
      <c r="C139" s="200"/>
      <c r="D139" s="189" t="s">
        <v>126</v>
      </c>
      <c r="E139" s="201" t="s">
        <v>19</v>
      </c>
      <c r="F139" s="202" t="s">
        <v>145</v>
      </c>
      <c r="G139" s="200"/>
      <c r="H139" s="203">
        <v>131.83500000000001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126</v>
      </c>
      <c r="AU139" s="209" t="s">
        <v>79</v>
      </c>
      <c r="AV139" s="14" t="s">
        <v>122</v>
      </c>
      <c r="AW139" s="14" t="s">
        <v>34</v>
      </c>
      <c r="AX139" s="14" t="s">
        <v>77</v>
      </c>
      <c r="AY139" s="209" t="s">
        <v>115</v>
      </c>
    </row>
    <row r="140" spans="1:65" s="2" customFormat="1" ht="37.9" customHeight="1">
      <c r="A140" s="35"/>
      <c r="B140" s="36"/>
      <c r="C140" s="169" t="s">
        <v>205</v>
      </c>
      <c r="D140" s="169" t="s">
        <v>117</v>
      </c>
      <c r="E140" s="170" t="s">
        <v>206</v>
      </c>
      <c r="F140" s="171" t="s">
        <v>207</v>
      </c>
      <c r="G140" s="172" t="s">
        <v>149</v>
      </c>
      <c r="H140" s="173">
        <v>34.881</v>
      </c>
      <c r="I140" s="174"/>
      <c r="J140" s="175">
        <f>ROUND(I140*H140,2)</f>
        <v>0</v>
      </c>
      <c r="K140" s="171" t="s">
        <v>121</v>
      </c>
      <c r="L140" s="40"/>
      <c r="M140" s="176" t="s">
        <v>19</v>
      </c>
      <c r="N140" s="177" t="s">
        <v>43</v>
      </c>
      <c r="O140" s="65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122</v>
      </c>
      <c r="AT140" s="180" t="s">
        <v>117</v>
      </c>
      <c r="AU140" s="180" t="s">
        <v>79</v>
      </c>
      <c r="AY140" s="18" t="s">
        <v>115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77</v>
      </c>
      <c r="BK140" s="181">
        <f>ROUND(I140*H140,2)</f>
        <v>0</v>
      </c>
      <c r="BL140" s="18" t="s">
        <v>122</v>
      </c>
      <c r="BM140" s="180" t="s">
        <v>208</v>
      </c>
    </row>
    <row r="141" spans="1:65" s="2" customFormat="1" ht="11.25">
      <c r="A141" s="35"/>
      <c r="B141" s="36"/>
      <c r="C141" s="37"/>
      <c r="D141" s="182" t="s">
        <v>124</v>
      </c>
      <c r="E141" s="37"/>
      <c r="F141" s="183" t="s">
        <v>209</v>
      </c>
      <c r="G141" s="37"/>
      <c r="H141" s="37"/>
      <c r="I141" s="184"/>
      <c r="J141" s="37"/>
      <c r="K141" s="37"/>
      <c r="L141" s="40"/>
      <c r="M141" s="185"/>
      <c r="N141" s="18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124</v>
      </c>
      <c r="AU141" s="18" t="s">
        <v>79</v>
      </c>
    </row>
    <row r="142" spans="1:65" s="13" customFormat="1" ht="11.25">
      <c r="B142" s="187"/>
      <c r="C142" s="188"/>
      <c r="D142" s="189" t="s">
        <v>126</v>
      </c>
      <c r="E142" s="190" t="s">
        <v>19</v>
      </c>
      <c r="F142" s="191" t="s">
        <v>210</v>
      </c>
      <c r="G142" s="188"/>
      <c r="H142" s="192">
        <v>34.881</v>
      </c>
      <c r="I142" s="193"/>
      <c r="J142" s="188"/>
      <c r="K142" s="188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126</v>
      </c>
      <c r="AU142" s="198" t="s">
        <v>79</v>
      </c>
      <c r="AV142" s="13" t="s">
        <v>79</v>
      </c>
      <c r="AW142" s="13" t="s">
        <v>34</v>
      </c>
      <c r="AX142" s="13" t="s">
        <v>77</v>
      </c>
      <c r="AY142" s="198" t="s">
        <v>115</v>
      </c>
    </row>
    <row r="143" spans="1:65" s="2" customFormat="1" ht="37.9" customHeight="1">
      <c r="A143" s="35"/>
      <c r="B143" s="36"/>
      <c r="C143" s="169" t="s">
        <v>8</v>
      </c>
      <c r="D143" s="169" t="s">
        <v>117</v>
      </c>
      <c r="E143" s="170" t="s">
        <v>211</v>
      </c>
      <c r="F143" s="171" t="s">
        <v>212</v>
      </c>
      <c r="G143" s="172" t="s">
        <v>149</v>
      </c>
      <c r="H143" s="173">
        <v>1046.43</v>
      </c>
      <c r="I143" s="174"/>
      <c r="J143" s="175">
        <f>ROUND(I143*H143,2)</f>
        <v>0</v>
      </c>
      <c r="K143" s="171" t="s">
        <v>121</v>
      </c>
      <c r="L143" s="40"/>
      <c r="M143" s="176" t="s">
        <v>19</v>
      </c>
      <c r="N143" s="177" t="s">
        <v>43</v>
      </c>
      <c r="O143" s="65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0" t="s">
        <v>122</v>
      </c>
      <c r="AT143" s="180" t="s">
        <v>117</v>
      </c>
      <c r="AU143" s="180" t="s">
        <v>79</v>
      </c>
      <c r="AY143" s="18" t="s">
        <v>115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77</v>
      </c>
      <c r="BK143" s="181">
        <f>ROUND(I143*H143,2)</f>
        <v>0</v>
      </c>
      <c r="BL143" s="18" t="s">
        <v>122</v>
      </c>
      <c r="BM143" s="180" t="s">
        <v>213</v>
      </c>
    </row>
    <row r="144" spans="1:65" s="2" customFormat="1" ht="11.25">
      <c r="A144" s="35"/>
      <c r="B144" s="36"/>
      <c r="C144" s="37"/>
      <c r="D144" s="182" t="s">
        <v>124</v>
      </c>
      <c r="E144" s="37"/>
      <c r="F144" s="183" t="s">
        <v>214</v>
      </c>
      <c r="G144" s="37"/>
      <c r="H144" s="37"/>
      <c r="I144" s="184"/>
      <c r="J144" s="37"/>
      <c r="K144" s="37"/>
      <c r="L144" s="40"/>
      <c r="M144" s="185"/>
      <c r="N144" s="18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124</v>
      </c>
      <c r="AU144" s="18" t="s">
        <v>79</v>
      </c>
    </row>
    <row r="145" spans="1:65" s="13" customFormat="1" ht="11.25">
      <c r="B145" s="187"/>
      <c r="C145" s="188"/>
      <c r="D145" s="189" t="s">
        <v>126</v>
      </c>
      <c r="E145" s="188"/>
      <c r="F145" s="191" t="s">
        <v>215</v>
      </c>
      <c r="G145" s="188"/>
      <c r="H145" s="192">
        <v>1046.43</v>
      </c>
      <c r="I145" s="193"/>
      <c r="J145" s="188"/>
      <c r="K145" s="188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126</v>
      </c>
      <c r="AU145" s="198" t="s">
        <v>79</v>
      </c>
      <c r="AV145" s="13" t="s">
        <v>79</v>
      </c>
      <c r="AW145" s="13" t="s">
        <v>4</v>
      </c>
      <c r="AX145" s="13" t="s">
        <v>77</v>
      </c>
      <c r="AY145" s="198" t="s">
        <v>115</v>
      </c>
    </row>
    <row r="146" spans="1:65" s="2" customFormat="1" ht="24.2" customHeight="1">
      <c r="A146" s="35"/>
      <c r="B146" s="36"/>
      <c r="C146" s="169" t="s">
        <v>216</v>
      </c>
      <c r="D146" s="169" t="s">
        <v>117</v>
      </c>
      <c r="E146" s="170" t="s">
        <v>217</v>
      </c>
      <c r="F146" s="171" t="s">
        <v>218</v>
      </c>
      <c r="G146" s="172" t="s">
        <v>149</v>
      </c>
      <c r="H146" s="173">
        <v>83.358000000000004</v>
      </c>
      <c r="I146" s="174"/>
      <c r="J146" s="175">
        <f>ROUND(I146*H146,2)</f>
        <v>0</v>
      </c>
      <c r="K146" s="171" t="s">
        <v>121</v>
      </c>
      <c r="L146" s="40"/>
      <c r="M146" s="176" t="s">
        <v>19</v>
      </c>
      <c r="N146" s="177" t="s">
        <v>43</v>
      </c>
      <c r="O146" s="65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122</v>
      </c>
      <c r="AT146" s="180" t="s">
        <v>117</v>
      </c>
      <c r="AU146" s="180" t="s">
        <v>79</v>
      </c>
      <c r="AY146" s="18" t="s">
        <v>115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77</v>
      </c>
      <c r="BK146" s="181">
        <f>ROUND(I146*H146,2)</f>
        <v>0</v>
      </c>
      <c r="BL146" s="18" t="s">
        <v>122</v>
      </c>
      <c r="BM146" s="180" t="s">
        <v>219</v>
      </c>
    </row>
    <row r="147" spans="1:65" s="2" customFormat="1" ht="11.25">
      <c r="A147" s="35"/>
      <c r="B147" s="36"/>
      <c r="C147" s="37"/>
      <c r="D147" s="182" t="s">
        <v>124</v>
      </c>
      <c r="E147" s="37"/>
      <c r="F147" s="183" t="s">
        <v>220</v>
      </c>
      <c r="G147" s="37"/>
      <c r="H147" s="37"/>
      <c r="I147" s="184"/>
      <c r="J147" s="37"/>
      <c r="K147" s="37"/>
      <c r="L147" s="40"/>
      <c r="M147" s="185"/>
      <c r="N147" s="18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124</v>
      </c>
      <c r="AU147" s="18" t="s">
        <v>79</v>
      </c>
    </row>
    <row r="148" spans="1:65" s="13" customFormat="1" ht="11.25">
      <c r="B148" s="187"/>
      <c r="C148" s="188"/>
      <c r="D148" s="189" t="s">
        <v>126</v>
      </c>
      <c r="E148" s="190" t="s">
        <v>19</v>
      </c>
      <c r="F148" s="191" t="s">
        <v>221</v>
      </c>
      <c r="G148" s="188"/>
      <c r="H148" s="192">
        <v>34.881</v>
      </c>
      <c r="I148" s="193"/>
      <c r="J148" s="188"/>
      <c r="K148" s="188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126</v>
      </c>
      <c r="AU148" s="198" t="s">
        <v>79</v>
      </c>
      <c r="AV148" s="13" t="s">
        <v>79</v>
      </c>
      <c r="AW148" s="13" t="s">
        <v>34</v>
      </c>
      <c r="AX148" s="13" t="s">
        <v>72</v>
      </c>
      <c r="AY148" s="198" t="s">
        <v>115</v>
      </c>
    </row>
    <row r="149" spans="1:65" s="13" customFormat="1" ht="11.25">
      <c r="B149" s="187"/>
      <c r="C149" s="188"/>
      <c r="D149" s="189" t="s">
        <v>126</v>
      </c>
      <c r="E149" s="190" t="s">
        <v>19</v>
      </c>
      <c r="F149" s="191" t="s">
        <v>222</v>
      </c>
      <c r="G149" s="188"/>
      <c r="H149" s="192">
        <v>48.476999999999997</v>
      </c>
      <c r="I149" s="193"/>
      <c r="J149" s="188"/>
      <c r="K149" s="188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126</v>
      </c>
      <c r="AU149" s="198" t="s">
        <v>79</v>
      </c>
      <c r="AV149" s="13" t="s">
        <v>79</v>
      </c>
      <c r="AW149" s="13" t="s">
        <v>34</v>
      </c>
      <c r="AX149" s="13" t="s">
        <v>72</v>
      </c>
      <c r="AY149" s="198" t="s">
        <v>115</v>
      </c>
    </row>
    <row r="150" spans="1:65" s="14" customFormat="1" ht="11.25">
      <c r="B150" s="199"/>
      <c r="C150" s="200"/>
      <c r="D150" s="189" t="s">
        <v>126</v>
      </c>
      <c r="E150" s="201" t="s">
        <v>19</v>
      </c>
      <c r="F150" s="202" t="s">
        <v>145</v>
      </c>
      <c r="G150" s="200"/>
      <c r="H150" s="203">
        <v>83.358000000000004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126</v>
      </c>
      <c r="AU150" s="209" t="s">
        <v>79</v>
      </c>
      <c r="AV150" s="14" t="s">
        <v>122</v>
      </c>
      <c r="AW150" s="14" t="s">
        <v>34</v>
      </c>
      <c r="AX150" s="14" t="s">
        <v>77</v>
      </c>
      <c r="AY150" s="209" t="s">
        <v>115</v>
      </c>
    </row>
    <row r="151" spans="1:65" s="2" customFormat="1" ht="24.2" customHeight="1">
      <c r="A151" s="35"/>
      <c r="B151" s="36"/>
      <c r="C151" s="169" t="s">
        <v>223</v>
      </c>
      <c r="D151" s="169" t="s">
        <v>117</v>
      </c>
      <c r="E151" s="170" t="s">
        <v>224</v>
      </c>
      <c r="F151" s="171" t="s">
        <v>225</v>
      </c>
      <c r="G151" s="172" t="s">
        <v>226</v>
      </c>
      <c r="H151" s="173">
        <v>69.762</v>
      </c>
      <c r="I151" s="174"/>
      <c r="J151" s="175">
        <f>ROUND(I151*H151,2)</f>
        <v>0</v>
      </c>
      <c r="K151" s="171" t="s">
        <v>121</v>
      </c>
      <c r="L151" s="40"/>
      <c r="M151" s="176" t="s">
        <v>19</v>
      </c>
      <c r="N151" s="177" t="s">
        <v>43</v>
      </c>
      <c r="O151" s="65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122</v>
      </c>
      <c r="AT151" s="180" t="s">
        <v>117</v>
      </c>
      <c r="AU151" s="180" t="s">
        <v>79</v>
      </c>
      <c r="AY151" s="18" t="s">
        <v>115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8" t="s">
        <v>77</v>
      </c>
      <c r="BK151" s="181">
        <f>ROUND(I151*H151,2)</f>
        <v>0</v>
      </c>
      <c r="BL151" s="18" t="s">
        <v>122</v>
      </c>
      <c r="BM151" s="180" t="s">
        <v>227</v>
      </c>
    </row>
    <row r="152" spans="1:65" s="2" customFormat="1" ht="11.25">
      <c r="A152" s="35"/>
      <c r="B152" s="36"/>
      <c r="C152" s="37"/>
      <c r="D152" s="182" t="s">
        <v>124</v>
      </c>
      <c r="E152" s="37"/>
      <c r="F152" s="183" t="s">
        <v>228</v>
      </c>
      <c r="G152" s="37"/>
      <c r="H152" s="37"/>
      <c r="I152" s="184"/>
      <c r="J152" s="37"/>
      <c r="K152" s="37"/>
      <c r="L152" s="40"/>
      <c r="M152" s="185"/>
      <c r="N152" s="18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124</v>
      </c>
      <c r="AU152" s="18" t="s">
        <v>79</v>
      </c>
    </row>
    <row r="153" spans="1:65" s="13" customFormat="1" ht="11.25">
      <c r="B153" s="187"/>
      <c r="C153" s="188"/>
      <c r="D153" s="189" t="s">
        <v>126</v>
      </c>
      <c r="E153" s="188"/>
      <c r="F153" s="191" t="s">
        <v>229</v>
      </c>
      <c r="G153" s="188"/>
      <c r="H153" s="192">
        <v>69.762</v>
      </c>
      <c r="I153" s="193"/>
      <c r="J153" s="188"/>
      <c r="K153" s="188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126</v>
      </c>
      <c r="AU153" s="198" t="s">
        <v>79</v>
      </c>
      <c r="AV153" s="13" t="s">
        <v>79</v>
      </c>
      <c r="AW153" s="13" t="s">
        <v>4</v>
      </c>
      <c r="AX153" s="13" t="s">
        <v>77</v>
      </c>
      <c r="AY153" s="198" t="s">
        <v>115</v>
      </c>
    </row>
    <row r="154" spans="1:65" s="2" customFormat="1" ht="24.2" customHeight="1">
      <c r="A154" s="35"/>
      <c r="B154" s="36"/>
      <c r="C154" s="169" t="s">
        <v>230</v>
      </c>
      <c r="D154" s="169" t="s">
        <v>117</v>
      </c>
      <c r="E154" s="170" t="s">
        <v>231</v>
      </c>
      <c r="F154" s="171" t="s">
        <v>232</v>
      </c>
      <c r="G154" s="172" t="s">
        <v>149</v>
      </c>
      <c r="H154" s="173">
        <v>34.881</v>
      </c>
      <c r="I154" s="174"/>
      <c r="J154" s="175">
        <f>ROUND(I154*H154,2)</f>
        <v>0</v>
      </c>
      <c r="K154" s="171" t="s">
        <v>121</v>
      </c>
      <c r="L154" s="40"/>
      <c r="M154" s="176" t="s">
        <v>19</v>
      </c>
      <c r="N154" s="177" t="s">
        <v>43</v>
      </c>
      <c r="O154" s="65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122</v>
      </c>
      <c r="AT154" s="180" t="s">
        <v>117</v>
      </c>
      <c r="AU154" s="180" t="s">
        <v>79</v>
      </c>
      <c r="AY154" s="18" t="s">
        <v>115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77</v>
      </c>
      <c r="BK154" s="181">
        <f>ROUND(I154*H154,2)</f>
        <v>0</v>
      </c>
      <c r="BL154" s="18" t="s">
        <v>122</v>
      </c>
      <c r="BM154" s="180" t="s">
        <v>233</v>
      </c>
    </row>
    <row r="155" spans="1:65" s="2" customFormat="1" ht="11.25">
      <c r="A155" s="35"/>
      <c r="B155" s="36"/>
      <c r="C155" s="37"/>
      <c r="D155" s="182" t="s">
        <v>124</v>
      </c>
      <c r="E155" s="37"/>
      <c r="F155" s="183" t="s">
        <v>234</v>
      </c>
      <c r="G155" s="37"/>
      <c r="H155" s="37"/>
      <c r="I155" s="184"/>
      <c r="J155" s="37"/>
      <c r="K155" s="37"/>
      <c r="L155" s="40"/>
      <c r="M155" s="185"/>
      <c r="N155" s="18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124</v>
      </c>
      <c r="AU155" s="18" t="s">
        <v>79</v>
      </c>
    </row>
    <row r="156" spans="1:65" s="2" customFormat="1" ht="24.2" customHeight="1">
      <c r="A156" s="35"/>
      <c r="B156" s="36"/>
      <c r="C156" s="169" t="s">
        <v>235</v>
      </c>
      <c r="D156" s="169" t="s">
        <v>117</v>
      </c>
      <c r="E156" s="170" t="s">
        <v>236</v>
      </c>
      <c r="F156" s="171" t="s">
        <v>237</v>
      </c>
      <c r="G156" s="172" t="s">
        <v>149</v>
      </c>
      <c r="H156" s="173">
        <v>7.1680000000000001</v>
      </c>
      <c r="I156" s="174"/>
      <c r="J156" s="175">
        <f>ROUND(I156*H156,2)</f>
        <v>0</v>
      </c>
      <c r="K156" s="171" t="s">
        <v>121</v>
      </c>
      <c r="L156" s="40"/>
      <c r="M156" s="176" t="s">
        <v>19</v>
      </c>
      <c r="N156" s="177" t="s">
        <v>43</v>
      </c>
      <c r="O156" s="65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122</v>
      </c>
      <c r="AT156" s="180" t="s">
        <v>117</v>
      </c>
      <c r="AU156" s="180" t="s">
        <v>79</v>
      </c>
      <c r="AY156" s="18" t="s">
        <v>115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77</v>
      </c>
      <c r="BK156" s="181">
        <f>ROUND(I156*H156,2)</f>
        <v>0</v>
      </c>
      <c r="BL156" s="18" t="s">
        <v>122</v>
      </c>
      <c r="BM156" s="180" t="s">
        <v>238</v>
      </c>
    </row>
    <row r="157" spans="1:65" s="2" customFormat="1" ht="11.25">
      <c r="A157" s="35"/>
      <c r="B157" s="36"/>
      <c r="C157" s="37"/>
      <c r="D157" s="182" t="s">
        <v>124</v>
      </c>
      <c r="E157" s="37"/>
      <c r="F157" s="183" t="s">
        <v>239</v>
      </c>
      <c r="G157" s="37"/>
      <c r="H157" s="37"/>
      <c r="I157" s="184"/>
      <c r="J157" s="37"/>
      <c r="K157" s="37"/>
      <c r="L157" s="40"/>
      <c r="M157" s="185"/>
      <c r="N157" s="18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124</v>
      </c>
      <c r="AU157" s="18" t="s">
        <v>79</v>
      </c>
    </row>
    <row r="158" spans="1:65" s="13" customFormat="1" ht="11.25">
      <c r="B158" s="187"/>
      <c r="C158" s="188"/>
      <c r="D158" s="189" t="s">
        <v>126</v>
      </c>
      <c r="E158" s="190" t="s">
        <v>19</v>
      </c>
      <c r="F158" s="191" t="s">
        <v>240</v>
      </c>
      <c r="G158" s="188"/>
      <c r="H158" s="192">
        <v>8.4</v>
      </c>
      <c r="I158" s="193"/>
      <c r="J158" s="188"/>
      <c r="K158" s="188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126</v>
      </c>
      <c r="AU158" s="198" t="s">
        <v>79</v>
      </c>
      <c r="AV158" s="13" t="s">
        <v>79</v>
      </c>
      <c r="AW158" s="13" t="s">
        <v>34</v>
      </c>
      <c r="AX158" s="13" t="s">
        <v>72</v>
      </c>
      <c r="AY158" s="198" t="s">
        <v>115</v>
      </c>
    </row>
    <row r="159" spans="1:65" s="13" customFormat="1" ht="11.25">
      <c r="B159" s="187"/>
      <c r="C159" s="188"/>
      <c r="D159" s="189" t="s">
        <v>126</v>
      </c>
      <c r="E159" s="190" t="s">
        <v>19</v>
      </c>
      <c r="F159" s="191" t="s">
        <v>241</v>
      </c>
      <c r="G159" s="188"/>
      <c r="H159" s="192">
        <v>1.6</v>
      </c>
      <c r="I159" s="193"/>
      <c r="J159" s="188"/>
      <c r="K159" s="188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126</v>
      </c>
      <c r="AU159" s="198" t="s">
        <v>79</v>
      </c>
      <c r="AV159" s="13" t="s">
        <v>79</v>
      </c>
      <c r="AW159" s="13" t="s">
        <v>34</v>
      </c>
      <c r="AX159" s="13" t="s">
        <v>72</v>
      </c>
      <c r="AY159" s="198" t="s">
        <v>115</v>
      </c>
    </row>
    <row r="160" spans="1:65" s="13" customFormat="1" ht="11.25">
      <c r="B160" s="187"/>
      <c r="C160" s="188"/>
      <c r="D160" s="189" t="s">
        <v>126</v>
      </c>
      <c r="E160" s="190" t="s">
        <v>19</v>
      </c>
      <c r="F160" s="191" t="s">
        <v>242</v>
      </c>
      <c r="G160" s="188"/>
      <c r="H160" s="192">
        <v>3.12</v>
      </c>
      <c r="I160" s="193"/>
      <c r="J160" s="188"/>
      <c r="K160" s="188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126</v>
      </c>
      <c r="AU160" s="198" t="s">
        <v>79</v>
      </c>
      <c r="AV160" s="13" t="s">
        <v>79</v>
      </c>
      <c r="AW160" s="13" t="s">
        <v>34</v>
      </c>
      <c r="AX160" s="13" t="s">
        <v>72</v>
      </c>
      <c r="AY160" s="198" t="s">
        <v>115</v>
      </c>
    </row>
    <row r="161" spans="1:65" s="15" customFormat="1" ht="11.25">
      <c r="B161" s="210"/>
      <c r="C161" s="211"/>
      <c r="D161" s="189" t="s">
        <v>126</v>
      </c>
      <c r="E161" s="212" t="s">
        <v>19</v>
      </c>
      <c r="F161" s="213" t="s">
        <v>162</v>
      </c>
      <c r="G161" s="211"/>
      <c r="H161" s="214">
        <v>13.120000000000001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126</v>
      </c>
      <c r="AU161" s="220" t="s">
        <v>79</v>
      </c>
      <c r="AV161" s="15" t="s">
        <v>132</v>
      </c>
      <c r="AW161" s="15" t="s">
        <v>34</v>
      </c>
      <c r="AX161" s="15" t="s">
        <v>72</v>
      </c>
      <c r="AY161" s="220" t="s">
        <v>115</v>
      </c>
    </row>
    <row r="162" spans="1:65" s="13" customFormat="1" ht="11.25">
      <c r="B162" s="187"/>
      <c r="C162" s="188"/>
      <c r="D162" s="189" t="s">
        <v>126</v>
      </c>
      <c r="E162" s="190" t="s">
        <v>19</v>
      </c>
      <c r="F162" s="191" t="s">
        <v>163</v>
      </c>
      <c r="G162" s="188"/>
      <c r="H162" s="192">
        <v>-4.8</v>
      </c>
      <c r="I162" s="193"/>
      <c r="J162" s="188"/>
      <c r="K162" s="188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126</v>
      </c>
      <c r="AU162" s="198" t="s">
        <v>79</v>
      </c>
      <c r="AV162" s="13" t="s">
        <v>79</v>
      </c>
      <c r="AW162" s="13" t="s">
        <v>34</v>
      </c>
      <c r="AX162" s="13" t="s">
        <v>72</v>
      </c>
      <c r="AY162" s="198" t="s">
        <v>115</v>
      </c>
    </row>
    <row r="163" spans="1:65" s="13" customFormat="1" ht="11.25">
      <c r="B163" s="187"/>
      <c r="C163" s="188"/>
      <c r="D163" s="189" t="s">
        <v>126</v>
      </c>
      <c r="E163" s="190" t="s">
        <v>19</v>
      </c>
      <c r="F163" s="191" t="s">
        <v>164</v>
      </c>
      <c r="G163" s="188"/>
      <c r="H163" s="192">
        <v>-1.1519999999999999</v>
      </c>
      <c r="I163" s="193"/>
      <c r="J163" s="188"/>
      <c r="K163" s="188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126</v>
      </c>
      <c r="AU163" s="198" t="s">
        <v>79</v>
      </c>
      <c r="AV163" s="13" t="s">
        <v>79</v>
      </c>
      <c r="AW163" s="13" t="s">
        <v>34</v>
      </c>
      <c r="AX163" s="13" t="s">
        <v>72</v>
      </c>
      <c r="AY163" s="198" t="s">
        <v>115</v>
      </c>
    </row>
    <row r="164" spans="1:65" s="15" customFormat="1" ht="11.25">
      <c r="B164" s="210"/>
      <c r="C164" s="211"/>
      <c r="D164" s="189" t="s">
        <v>126</v>
      </c>
      <c r="E164" s="212" t="s">
        <v>19</v>
      </c>
      <c r="F164" s="213" t="s">
        <v>162</v>
      </c>
      <c r="G164" s="211"/>
      <c r="H164" s="214">
        <v>-5.952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126</v>
      </c>
      <c r="AU164" s="220" t="s">
        <v>79</v>
      </c>
      <c r="AV164" s="15" t="s">
        <v>132</v>
      </c>
      <c r="AW164" s="15" t="s">
        <v>34</v>
      </c>
      <c r="AX164" s="15" t="s">
        <v>72</v>
      </c>
      <c r="AY164" s="220" t="s">
        <v>115</v>
      </c>
    </row>
    <row r="165" spans="1:65" s="14" customFormat="1" ht="11.25">
      <c r="B165" s="199"/>
      <c r="C165" s="200"/>
      <c r="D165" s="189" t="s">
        <v>126</v>
      </c>
      <c r="E165" s="201" t="s">
        <v>19</v>
      </c>
      <c r="F165" s="202" t="s">
        <v>243</v>
      </c>
      <c r="G165" s="200"/>
      <c r="H165" s="203">
        <v>7.1680000000000001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126</v>
      </c>
      <c r="AU165" s="209" t="s">
        <v>79</v>
      </c>
      <c r="AV165" s="14" t="s">
        <v>122</v>
      </c>
      <c r="AW165" s="14" t="s">
        <v>34</v>
      </c>
      <c r="AX165" s="14" t="s">
        <v>77</v>
      </c>
      <c r="AY165" s="209" t="s">
        <v>115</v>
      </c>
    </row>
    <row r="166" spans="1:65" s="2" customFormat="1" ht="24.2" customHeight="1">
      <c r="A166" s="35"/>
      <c r="B166" s="36"/>
      <c r="C166" s="169" t="s">
        <v>244</v>
      </c>
      <c r="D166" s="169" t="s">
        <v>117</v>
      </c>
      <c r="E166" s="170" t="s">
        <v>245</v>
      </c>
      <c r="F166" s="171" t="s">
        <v>246</v>
      </c>
      <c r="G166" s="172" t="s">
        <v>149</v>
      </c>
      <c r="H166" s="173">
        <v>41.308999999999997</v>
      </c>
      <c r="I166" s="174"/>
      <c r="J166" s="175">
        <f>ROUND(I166*H166,2)</f>
        <v>0</v>
      </c>
      <c r="K166" s="171" t="s">
        <v>121</v>
      </c>
      <c r="L166" s="40"/>
      <c r="M166" s="176" t="s">
        <v>19</v>
      </c>
      <c r="N166" s="177" t="s">
        <v>43</v>
      </c>
      <c r="O166" s="65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122</v>
      </c>
      <c r="AT166" s="180" t="s">
        <v>117</v>
      </c>
      <c r="AU166" s="180" t="s">
        <v>79</v>
      </c>
      <c r="AY166" s="18" t="s">
        <v>115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77</v>
      </c>
      <c r="BK166" s="181">
        <f>ROUND(I166*H166,2)</f>
        <v>0</v>
      </c>
      <c r="BL166" s="18" t="s">
        <v>122</v>
      </c>
      <c r="BM166" s="180" t="s">
        <v>247</v>
      </c>
    </row>
    <row r="167" spans="1:65" s="2" customFormat="1" ht="11.25">
      <c r="A167" s="35"/>
      <c r="B167" s="36"/>
      <c r="C167" s="37"/>
      <c r="D167" s="182" t="s">
        <v>124</v>
      </c>
      <c r="E167" s="37"/>
      <c r="F167" s="183" t="s">
        <v>248</v>
      </c>
      <c r="G167" s="37"/>
      <c r="H167" s="37"/>
      <c r="I167" s="184"/>
      <c r="J167" s="37"/>
      <c r="K167" s="37"/>
      <c r="L167" s="40"/>
      <c r="M167" s="185"/>
      <c r="N167" s="18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124</v>
      </c>
      <c r="AU167" s="18" t="s">
        <v>79</v>
      </c>
    </row>
    <row r="168" spans="1:65" s="13" customFormat="1" ht="11.25">
      <c r="B168" s="187"/>
      <c r="C168" s="188"/>
      <c r="D168" s="189" t="s">
        <v>126</v>
      </c>
      <c r="E168" s="190" t="s">
        <v>19</v>
      </c>
      <c r="F168" s="191" t="s">
        <v>152</v>
      </c>
      <c r="G168" s="188"/>
      <c r="H168" s="192">
        <v>65</v>
      </c>
      <c r="I168" s="193"/>
      <c r="J168" s="188"/>
      <c r="K168" s="188"/>
      <c r="L168" s="194"/>
      <c r="M168" s="195"/>
      <c r="N168" s="196"/>
      <c r="O168" s="196"/>
      <c r="P168" s="196"/>
      <c r="Q168" s="196"/>
      <c r="R168" s="196"/>
      <c r="S168" s="196"/>
      <c r="T168" s="197"/>
      <c r="AT168" s="198" t="s">
        <v>126</v>
      </c>
      <c r="AU168" s="198" t="s">
        <v>79</v>
      </c>
      <c r="AV168" s="13" t="s">
        <v>79</v>
      </c>
      <c r="AW168" s="13" t="s">
        <v>34</v>
      </c>
      <c r="AX168" s="13" t="s">
        <v>72</v>
      </c>
      <c r="AY168" s="198" t="s">
        <v>115</v>
      </c>
    </row>
    <row r="169" spans="1:65" s="13" customFormat="1" ht="11.25">
      <c r="B169" s="187"/>
      <c r="C169" s="188"/>
      <c r="D169" s="189" t="s">
        <v>126</v>
      </c>
      <c r="E169" s="190" t="s">
        <v>19</v>
      </c>
      <c r="F169" s="191" t="s">
        <v>153</v>
      </c>
      <c r="G169" s="188"/>
      <c r="H169" s="192">
        <v>-3.75</v>
      </c>
      <c r="I169" s="193"/>
      <c r="J169" s="188"/>
      <c r="K169" s="188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126</v>
      </c>
      <c r="AU169" s="198" t="s">
        <v>79</v>
      </c>
      <c r="AV169" s="13" t="s">
        <v>79</v>
      </c>
      <c r="AW169" s="13" t="s">
        <v>34</v>
      </c>
      <c r="AX169" s="13" t="s">
        <v>72</v>
      </c>
      <c r="AY169" s="198" t="s">
        <v>115</v>
      </c>
    </row>
    <row r="170" spans="1:65" s="15" customFormat="1" ht="11.25">
      <c r="B170" s="210"/>
      <c r="C170" s="211"/>
      <c r="D170" s="189" t="s">
        <v>126</v>
      </c>
      <c r="E170" s="212" t="s">
        <v>19</v>
      </c>
      <c r="F170" s="213" t="s">
        <v>162</v>
      </c>
      <c r="G170" s="211"/>
      <c r="H170" s="214">
        <v>61.25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126</v>
      </c>
      <c r="AU170" s="220" t="s">
        <v>79</v>
      </c>
      <c r="AV170" s="15" t="s">
        <v>132</v>
      </c>
      <c r="AW170" s="15" t="s">
        <v>34</v>
      </c>
      <c r="AX170" s="15" t="s">
        <v>72</v>
      </c>
      <c r="AY170" s="220" t="s">
        <v>115</v>
      </c>
    </row>
    <row r="171" spans="1:65" s="13" customFormat="1" ht="11.25">
      <c r="B171" s="187"/>
      <c r="C171" s="188"/>
      <c r="D171" s="189" t="s">
        <v>126</v>
      </c>
      <c r="E171" s="190" t="s">
        <v>19</v>
      </c>
      <c r="F171" s="191" t="s">
        <v>249</v>
      </c>
      <c r="G171" s="188"/>
      <c r="H171" s="192">
        <v>-2.5</v>
      </c>
      <c r="I171" s="193"/>
      <c r="J171" s="188"/>
      <c r="K171" s="188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126</v>
      </c>
      <c r="AU171" s="198" t="s">
        <v>79</v>
      </c>
      <c r="AV171" s="13" t="s">
        <v>79</v>
      </c>
      <c r="AW171" s="13" t="s">
        <v>34</v>
      </c>
      <c r="AX171" s="13" t="s">
        <v>72</v>
      </c>
      <c r="AY171" s="198" t="s">
        <v>115</v>
      </c>
    </row>
    <row r="172" spans="1:65" s="13" customFormat="1" ht="11.25">
      <c r="B172" s="187"/>
      <c r="C172" s="188"/>
      <c r="D172" s="189" t="s">
        <v>126</v>
      </c>
      <c r="E172" s="190" t="s">
        <v>19</v>
      </c>
      <c r="F172" s="191" t="s">
        <v>250</v>
      </c>
      <c r="G172" s="188"/>
      <c r="H172" s="192">
        <v>-1.56</v>
      </c>
      <c r="I172" s="193"/>
      <c r="J172" s="188"/>
      <c r="K172" s="188"/>
      <c r="L172" s="194"/>
      <c r="M172" s="195"/>
      <c r="N172" s="196"/>
      <c r="O172" s="196"/>
      <c r="P172" s="196"/>
      <c r="Q172" s="196"/>
      <c r="R172" s="196"/>
      <c r="S172" s="196"/>
      <c r="T172" s="197"/>
      <c r="AT172" s="198" t="s">
        <v>126</v>
      </c>
      <c r="AU172" s="198" t="s">
        <v>79</v>
      </c>
      <c r="AV172" s="13" t="s">
        <v>79</v>
      </c>
      <c r="AW172" s="13" t="s">
        <v>34</v>
      </c>
      <c r="AX172" s="13" t="s">
        <v>72</v>
      </c>
      <c r="AY172" s="198" t="s">
        <v>115</v>
      </c>
    </row>
    <row r="173" spans="1:65" s="13" customFormat="1" ht="11.25">
      <c r="B173" s="187"/>
      <c r="C173" s="188"/>
      <c r="D173" s="189" t="s">
        <v>126</v>
      </c>
      <c r="E173" s="190" t="s">
        <v>19</v>
      </c>
      <c r="F173" s="191" t="s">
        <v>251</v>
      </c>
      <c r="G173" s="188"/>
      <c r="H173" s="192">
        <v>-4.3109999999999999</v>
      </c>
      <c r="I173" s="193"/>
      <c r="J173" s="188"/>
      <c r="K173" s="188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126</v>
      </c>
      <c r="AU173" s="198" t="s">
        <v>79</v>
      </c>
      <c r="AV173" s="13" t="s">
        <v>79</v>
      </c>
      <c r="AW173" s="13" t="s">
        <v>34</v>
      </c>
      <c r="AX173" s="13" t="s">
        <v>72</v>
      </c>
      <c r="AY173" s="198" t="s">
        <v>115</v>
      </c>
    </row>
    <row r="174" spans="1:65" s="13" customFormat="1" ht="11.25">
      <c r="B174" s="187"/>
      <c r="C174" s="188"/>
      <c r="D174" s="189" t="s">
        <v>126</v>
      </c>
      <c r="E174" s="190" t="s">
        <v>19</v>
      </c>
      <c r="F174" s="191" t="s">
        <v>252</v>
      </c>
      <c r="G174" s="188"/>
      <c r="H174" s="192">
        <v>-10.4</v>
      </c>
      <c r="I174" s="193"/>
      <c r="J174" s="188"/>
      <c r="K174" s="188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126</v>
      </c>
      <c r="AU174" s="198" t="s">
        <v>79</v>
      </c>
      <c r="AV174" s="13" t="s">
        <v>79</v>
      </c>
      <c r="AW174" s="13" t="s">
        <v>34</v>
      </c>
      <c r="AX174" s="13" t="s">
        <v>72</v>
      </c>
      <c r="AY174" s="198" t="s">
        <v>115</v>
      </c>
    </row>
    <row r="175" spans="1:65" s="13" customFormat="1" ht="11.25">
      <c r="B175" s="187"/>
      <c r="C175" s="188"/>
      <c r="D175" s="189" t="s">
        <v>126</v>
      </c>
      <c r="E175" s="190" t="s">
        <v>19</v>
      </c>
      <c r="F175" s="191" t="s">
        <v>253</v>
      </c>
      <c r="G175" s="188"/>
      <c r="H175" s="192">
        <v>-1.17</v>
      </c>
      <c r="I175" s="193"/>
      <c r="J175" s="188"/>
      <c r="K175" s="188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126</v>
      </c>
      <c r="AU175" s="198" t="s">
        <v>79</v>
      </c>
      <c r="AV175" s="13" t="s">
        <v>79</v>
      </c>
      <c r="AW175" s="13" t="s">
        <v>34</v>
      </c>
      <c r="AX175" s="13" t="s">
        <v>72</v>
      </c>
      <c r="AY175" s="198" t="s">
        <v>115</v>
      </c>
    </row>
    <row r="176" spans="1:65" s="15" customFormat="1" ht="11.25">
      <c r="B176" s="210"/>
      <c r="C176" s="211"/>
      <c r="D176" s="189" t="s">
        <v>126</v>
      </c>
      <c r="E176" s="212" t="s">
        <v>19</v>
      </c>
      <c r="F176" s="213" t="s">
        <v>162</v>
      </c>
      <c r="G176" s="211"/>
      <c r="H176" s="214">
        <v>-19.941000000000003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126</v>
      </c>
      <c r="AU176" s="220" t="s">
        <v>79</v>
      </c>
      <c r="AV176" s="15" t="s">
        <v>132</v>
      </c>
      <c r="AW176" s="15" t="s">
        <v>34</v>
      </c>
      <c r="AX176" s="15" t="s">
        <v>72</v>
      </c>
      <c r="AY176" s="220" t="s">
        <v>115</v>
      </c>
    </row>
    <row r="177" spans="1:65" s="14" customFormat="1" ht="11.25">
      <c r="B177" s="199"/>
      <c r="C177" s="200"/>
      <c r="D177" s="189" t="s">
        <v>126</v>
      </c>
      <c r="E177" s="201" t="s">
        <v>19</v>
      </c>
      <c r="F177" s="202" t="s">
        <v>254</v>
      </c>
      <c r="G177" s="200"/>
      <c r="H177" s="203">
        <v>41.308999999999997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126</v>
      </c>
      <c r="AU177" s="209" t="s">
        <v>79</v>
      </c>
      <c r="AV177" s="14" t="s">
        <v>122</v>
      </c>
      <c r="AW177" s="14" t="s">
        <v>34</v>
      </c>
      <c r="AX177" s="14" t="s">
        <v>77</v>
      </c>
      <c r="AY177" s="209" t="s">
        <v>115</v>
      </c>
    </row>
    <row r="178" spans="1:65" s="2" customFormat="1" ht="37.9" customHeight="1">
      <c r="A178" s="35"/>
      <c r="B178" s="36"/>
      <c r="C178" s="169" t="s">
        <v>7</v>
      </c>
      <c r="D178" s="169" t="s">
        <v>117</v>
      </c>
      <c r="E178" s="170" t="s">
        <v>255</v>
      </c>
      <c r="F178" s="171" t="s">
        <v>256</v>
      </c>
      <c r="G178" s="172" t="s">
        <v>149</v>
      </c>
      <c r="H178" s="173">
        <v>11.62</v>
      </c>
      <c r="I178" s="174"/>
      <c r="J178" s="175">
        <f>ROUND(I178*H178,2)</f>
        <v>0</v>
      </c>
      <c r="K178" s="171" t="s">
        <v>121</v>
      </c>
      <c r="L178" s="40"/>
      <c r="M178" s="176" t="s">
        <v>19</v>
      </c>
      <c r="N178" s="177" t="s">
        <v>43</v>
      </c>
      <c r="O178" s="65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122</v>
      </c>
      <c r="AT178" s="180" t="s">
        <v>117</v>
      </c>
      <c r="AU178" s="180" t="s">
        <v>79</v>
      </c>
      <c r="AY178" s="18" t="s">
        <v>115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77</v>
      </c>
      <c r="BK178" s="181">
        <f>ROUND(I178*H178,2)</f>
        <v>0</v>
      </c>
      <c r="BL178" s="18" t="s">
        <v>122</v>
      </c>
      <c r="BM178" s="180" t="s">
        <v>257</v>
      </c>
    </row>
    <row r="179" spans="1:65" s="2" customFormat="1" ht="11.25">
      <c r="A179" s="35"/>
      <c r="B179" s="36"/>
      <c r="C179" s="37"/>
      <c r="D179" s="182" t="s">
        <v>124</v>
      </c>
      <c r="E179" s="37"/>
      <c r="F179" s="183" t="s">
        <v>258</v>
      </c>
      <c r="G179" s="37"/>
      <c r="H179" s="37"/>
      <c r="I179" s="184"/>
      <c r="J179" s="37"/>
      <c r="K179" s="37"/>
      <c r="L179" s="40"/>
      <c r="M179" s="185"/>
      <c r="N179" s="18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124</v>
      </c>
      <c r="AU179" s="18" t="s">
        <v>79</v>
      </c>
    </row>
    <row r="180" spans="1:65" s="13" customFormat="1" ht="11.25">
      <c r="B180" s="187"/>
      <c r="C180" s="188"/>
      <c r="D180" s="189" t="s">
        <v>126</v>
      </c>
      <c r="E180" s="190" t="s">
        <v>19</v>
      </c>
      <c r="F180" s="191" t="s">
        <v>259</v>
      </c>
      <c r="G180" s="188"/>
      <c r="H180" s="192">
        <v>8.4</v>
      </c>
      <c r="I180" s="193"/>
      <c r="J180" s="188"/>
      <c r="K180" s="188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126</v>
      </c>
      <c r="AU180" s="198" t="s">
        <v>79</v>
      </c>
      <c r="AV180" s="13" t="s">
        <v>79</v>
      </c>
      <c r="AW180" s="13" t="s">
        <v>34</v>
      </c>
      <c r="AX180" s="13" t="s">
        <v>72</v>
      </c>
      <c r="AY180" s="198" t="s">
        <v>115</v>
      </c>
    </row>
    <row r="181" spans="1:65" s="13" customFormat="1" ht="11.25">
      <c r="B181" s="187"/>
      <c r="C181" s="188"/>
      <c r="D181" s="189" t="s">
        <v>126</v>
      </c>
      <c r="E181" s="190" t="s">
        <v>19</v>
      </c>
      <c r="F181" s="191" t="s">
        <v>260</v>
      </c>
      <c r="G181" s="188"/>
      <c r="H181" s="192">
        <v>1.4</v>
      </c>
      <c r="I181" s="193"/>
      <c r="J181" s="188"/>
      <c r="K181" s="188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126</v>
      </c>
      <c r="AU181" s="198" t="s">
        <v>79</v>
      </c>
      <c r="AV181" s="13" t="s">
        <v>79</v>
      </c>
      <c r="AW181" s="13" t="s">
        <v>34</v>
      </c>
      <c r="AX181" s="13" t="s">
        <v>72</v>
      </c>
      <c r="AY181" s="198" t="s">
        <v>115</v>
      </c>
    </row>
    <row r="182" spans="1:65" s="13" customFormat="1" ht="11.25">
      <c r="B182" s="187"/>
      <c r="C182" s="188"/>
      <c r="D182" s="189" t="s">
        <v>126</v>
      </c>
      <c r="E182" s="190" t="s">
        <v>19</v>
      </c>
      <c r="F182" s="191" t="s">
        <v>261</v>
      </c>
      <c r="G182" s="188"/>
      <c r="H182" s="192">
        <v>1.82</v>
      </c>
      <c r="I182" s="193"/>
      <c r="J182" s="188"/>
      <c r="K182" s="188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126</v>
      </c>
      <c r="AU182" s="198" t="s">
        <v>79</v>
      </c>
      <c r="AV182" s="13" t="s">
        <v>79</v>
      </c>
      <c r="AW182" s="13" t="s">
        <v>34</v>
      </c>
      <c r="AX182" s="13" t="s">
        <v>72</v>
      </c>
      <c r="AY182" s="198" t="s">
        <v>115</v>
      </c>
    </row>
    <row r="183" spans="1:65" s="14" customFormat="1" ht="11.25">
      <c r="B183" s="199"/>
      <c r="C183" s="200"/>
      <c r="D183" s="189" t="s">
        <v>126</v>
      </c>
      <c r="E183" s="201" t="s">
        <v>19</v>
      </c>
      <c r="F183" s="202" t="s">
        <v>145</v>
      </c>
      <c r="G183" s="200"/>
      <c r="H183" s="203">
        <v>11.620000000000001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126</v>
      </c>
      <c r="AU183" s="209" t="s">
        <v>79</v>
      </c>
      <c r="AV183" s="14" t="s">
        <v>122</v>
      </c>
      <c r="AW183" s="14" t="s">
        <v>34</v>
      </c>
      <c r="AX183" s="14" t="s">
        <v>77</v>
      </c>
      <c r="AY183" s="209" t="s">
        <v>115</v>
      </c>
    </row>
    <row r="184" spans="1:65" s="2" customFormat="1" ht="16.5" customHeight="1">
      <c r="A184" s="35"/>
      <c r="B184" s="36"/>
      <c r="C184" s="221" t="s">
        <v>262</v>
      </c>
      <c r="D184" s="221" t="s">
        <v>263</v>
      </c>
      <c r="E184" s="222" t="s">
        <v>264</v>
      </c>
      <c r="F184" s="223" t="s">
        <v>265</v>
      </c>
      <c r="G184" s="224" t="s">
        <v>226</v>
      </c>
      <c r="H184" s="225">
        <v>23.24</v>
      </c>
      <c r="I184" s="226"/>
      <c r="J184" s="227">
        <f>ROUND(I184*H184,2)</f>
        <v>0</v>
      </c>
      <c r="K184" s="223" t="s">
        <v>121</v>
      </c>
      <c r="L184" s="228"/>
      <c r="M184" s="229" t="s">
        <v>19</v>
      </c>
      <c r="N184" s="230" t="s">
        <v>43</v>
      </c>
      <c r="O184" s="65"/>
      <c r="P184" s="178">
        <f>O184*H184</f>
        <v>0</v>
      </c>
      <c r="Q184" s="178">
        <v>1</v>
      </c>
      <c r="R184" s="178">
        <f>Q184*H184</f>
        <v>23.24</v>
      </c>
      <c r="S184" s="178">
        <v>0</v>
      </c>
      <c r="T184" s="17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0" t="s">
        <v>171</v>
      </c>
      <c r="AT184" s="180" t="s">
        <v>263</v>
      </c>
      <c r="AU184" s="180" t="s">
        <v>79</v>
      </c>
      <c r="AY184" s="18" t="s">
        <v>115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77</v>
      </c>
      <c r="BK184" s="181">
        <f>ROUND(I184*H184,2)</f>
        <v>0</v>
      </c>
      <c r="BL184" s="18" t="s">
        <v>122</v>
      </c>
      <c r="BM184" s="180" t="s">
        <v>266</v>
      </c>
    </row>
    <row r="185" spans="1:65" s="13" customFormat="1" ht="11.25">
      <c r="B185" s="187"/>
      <c r="C185" s="188"/>
      <c r="D185" s="189" t="s">
        <v>126</v>
      </c>
      <c r="E185" s="188"/>
      <c r="F185" s="191" t="s">
        <v>267</v>
      </c>
      <c r="G185" s="188"/>
      <c r="H185" s="192">
        <v>23.24</v>
      </c>
      <c r="I185" s="193"/>
      <c r="J185" s="188"/>
      <c r="K185" s="188"/>
      <c r="L185" s="194"/>
      <c r="M185" s="195"/>
      <c r="N185" s="196"/>
      <c r="O185" s="196"/>
      <c r="P185" s="196"/>
      <c r="Q185" s="196"/>
      <c r="R185" s="196"/>
      <c r="S185" s="196"/>
      <c r="T185" s="197"/>
      <c r="AT185" s="198" t="s">
        <v>126</v>
      </c>
      <c r="AU185" s="198" t="s">
        <v>79</v>
      </c>
      <c r="AV185" s="13" t="s">
        <v>79</v>
      </c>
      <c r="AW185" s="13" t="s">
        <v>4</v>
      </c>
      <c r="AX185" s="13" t="s">
        <v>77</v>
      </c>
      <c r="AY185" s="198" t="s">
        <v>115</v>
      </c>
    </row>
    <row r="186" spans="1:65" s="2" customFormat="1" ht="24.2" customHeight="1">
      <c r="A186" s="35"/>
      <c r="B186" s="36"/>
      <c r="C186" s="169" t="s">
        <v>268</v>
      </c>
      <c r="D186" s="169" t="s">
        <v>117</v>
      </c>
      <c r="E186" s="170" t="s">
        <v>269</v>
      </c>
      <c r="F186" s="171" t="s">
        <v>270</v>
      </c>
      <c r="G186" s="172" t="s">
        <v>120</v>
      </c>
      <c r="H186" s="173">
        <v>100</v>
      </c>
      <c r="I186" s="174"/>
      <c r="J186" s="175">
        <f>ROUND(I186*H186,2)</f>
        <v>0</v>
      </c>
      <c r="K186" s="171" t="s">
        <v>121</v>
      </c>
      <c r="L186" s="40"/>
      <c r="M186" s="176" t="s">
        <v>19</v>
      </c>
      <c r="N186" s="177" t="s">
        <v>43</v>
      </c>
      <c r="O186" s="65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0" t="s">
        <v>122</v>
      </c>
      <c r="AT186" s="180" t="s">
        <v>117</v>
      </c>
      <c r="AU186" s="180" t="s">
        <v>79</v>
      </c>
      <c r="AY186" s="18" t="s">
        <v>115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8" t="s">
        <v>77</v>
      </c>
      <c r="BK186" s="181">
        <f>ROUND(I186*H186,2)</f>
        <v>0</v>
      </c>
      <c r="BL186" s="18" t="s">
        <v>122</v>
      </c>
      <c r="BM186" s="180" t="s">
        <v>271</v>
      </c>
    </row>
    <row r="187" spans="1:65" s="2" customFormat="1" ht="11.25">
      <c r="A187" s="35"/>
      <c r="B187" s="36"/>
      <c r="C187" s="37"/>
      <c r="D187" s="182" t="s">
        <v>124</v>
      </c>
      <c r="E187" s="37"/>
      <c r="F187" s="183" t="s">
        <v>272</v>
      </c>
      <c r="G187" s="37"/>
      <c r="H187" s="37"/>
      <c r="I187" s="184"/>
      <c r="J187" s="37"/>
      <c r="K187" s="37"/>
      <c r="L187" s="40"/>
      <c r="M187" s="185"/>
      <c r="N187" s="18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124</v>
      </c>
      <c r="AU187" s="18" t="s">
        <v>79</v>
      </c>
    </row>
    <row r="188" spans="1:65" s="2" customFormat="1" ht="16.5" customHeight="1">
      <c r="A188" s="35"/>
      <c r="B188" s="36"/>
      <c r="C188" s="221" t="s">
        <v>273</v>
      </c>
      <c r="D188" s="221" t="s">
        <v>263</v>
      </c>
      <c r="E188" s="222" t="s">
        <v>274</v>
      </c>
      <c r="F188" s="223" t="s">
        <v>275</v>
      </c>
      <c r="G188" s="224" t="s">
        <v>276</v>
      </c>
      <c r="H188" s="225">
        <v>2</v>
      </c>
      <c r="I188" s="226"/>
      <c r="J188" s="227">
        <f>ROUND(I188*H188,2)</f>
        <v>0</v>
      </c>
      <c r="K188" s="223" t="s">
        <v>121</v>
      </c>
      <c r="L188" s="228"/>
      <c r="M188" s="229" t="s">
        <v>19</v>
      </c>
      <c r="N188" s="230" t="s">
        <v>43</v>
      </c>
      <c r="O188" s="65"/>
      <c r="P188" s="178">
        <f>O188*H188</f>
        <v>0</v>
      </c>
      <c r="Q188" s="178">
        <v>1E-3</v>
      </c>
      <c r="R188" s="178">
        <f>Q188*H188</f>
        <v>2E-3</v>
      </c>
      <c r="S188" s="178">
        <v>0</v>
      </c>
      <c r="T188" s="17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0" t="s">
        <v>171</v>
      </c>
      <c r="AT188" s="180" t="s">
        <v>263</v>
      </c>
      <c r="AU188" s="180" t="s">
        <v>79</v>
      </c>
      <c r="AY188" s="18" t="s">
        <v>115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8" t="s">
        <v>77</v>
      </c>
      <c r="BK188" s="181">
        <f>ROUND(I188*H188,2)</f>
        <v>0</v>
      </c>
      <c r="BL188" s="18" t="s">
        <v>122</v>
      </c>
      <c r="BM188" s="180" t="s">
        <v>277</v>
      </c>
    </row>
    <row r="189" spans="1:65" s="13" customFormat="1" ht="11.25">
      <c r="B189" s="187"/>
      <c r="C189" s="188"/>
      <c r="D189" s="189" t="s">
        <v>126</v>
      </c>
      <c r="E189" s="188"/>
      <c r="F189" s="191" t="s">
        <v>278</v>
      </c>
      <c r="G189" s="188"/>
      <c r="H189" s="192">
        <v>2</v>
      </c>
      <c r="I189" s="193"/>
      <c r="J189" s="188"/>
      <c r="K189" s="188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126</v>
      </c>
      <c r="AU189" s="198" t="s">
        <v>79</v>
      </c>
      <c r="AV189" s="13" t="s">
        <v>79</v>
      </c>
      <c r="AW189" s="13" t="s">
        <v>4</v>
      </c>
      <c r="AX189" s="13" t="s">
        <v>77</v>
      </c>
      <c r="AY189" s="198" t="s">
        <v>115</v>
      </c>
    </row>
    <row r="190" spans="1:65" s="2" customFormat="1" ht="24.2" customHeight="1">
      <c r="A190" s="35"/>
      <c r="B190" s="36"/>
      <c r="C190" s="169" t="s">
        <v>279</v>
      </c>
      <c r="D190" s="169" t="s">
        <v>117</v>
      </c>
      <c r="E190" s="170" t="s">
        <v>280</v>
      </c>
      <c r="F190" s="171" t="s">
        <v>281</v>
      </c>
      <c r="G190" s="172" t="s">
        <v>120</v>
      </c>
      <c r="H190" s="173">
        <v>57</v>
      </c>
      <c r="I190" s="174"/>
      <c r="J190" s="175">
        <f>ROUND(I190*H190,2)</f>
        <v>0</v>
      </c>
      <c r="K190" s="171" t="s">
        <v>121</v>
      </c>
      <c r="L190" s="40"/>
      <c r="M190" s="176" t="s">
        <v>19</v>
      </c>
      <c r="N190" s="177" t="s">
        <v>43</v>
      </c>
      <c r="O190" s="65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122</v>
      </c>
      <c r="AT190" s="180" t="s">
        <v>117</v>
      </c>
      <c r="AU190" s="180" t="s">
        <v>79</v>
      </c>
      <c r="AY190" s="18" t="s">
        <v>115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77</v>
      </c>
      <c r="BK190" s="181">
        <f>ROUND(I190*H190,2)</f>
        <v>0</v>
      </c>
      <c r="BL190" s="18" t="s">
        <v>122</v>
      </c>
      <c r="BM190" s="180" t="s">
        <v>282</v>
      </c>
    </row>
    <row r="191" spans="1:65" s="2" customFormat="1" ht="11.25">
      <c r="A191" s="35"/>
      <c r="B191" s="36"/>
      <c r="C191" s="37"/>
      <c r="D191" s="182" t="s">
        <v>124</v>
      </c>
      <c r="E191" s="37"/>
      <c r="F191" s="183" t="s">
        <v>283</v>
      </c>
      <c r="G191" s="37"/>
      <c r="H191" s="37"/>
      <c r="I191" s="184"/>
      <c r="J191" s="37"/>
      <c r="K191" s="37"/>
      <c r="L191" s="40"/>
      <c r="M191" s="185"/>
      <c r="N191" s="18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124</v>
      </c>
      <c r="AU191" s="18" t="s">
        <v>79</v>
      </c>
    </row>
    <row r="192" spans="1:65" s="13" customFormat="1" ht="11.25">
      <c r="B192" s="187"/>
      <c r="C192" s="188"/>
      <c r="D192" s="189" t="s">
        <v>126</v>
      </c>
      <c r="E192" s="190" t="s">
        <v>19</v>
      </c>
      <c r="F192" s="191" t="s">
        <v>143</v>
      </c>
      <c r="G192" s="188"/>
      <c r="H192" s="192">
        <v>32</v>
      </c>
      <c r="I192" s="193"/>
      <c r="J192" s="188"/>
      <c r="K192" s="188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126</v>
      </c>
      <c r="AU192" s="198" t="s">
        <v>79</v>
      </c>
      <c r="AV192" s="13" t="s">
        <v>79</v>
      </c>
      <c r="AW192" s="13" t="s">
        <v>34</v>
      </c>
      <c r="AX192" s="13" t="s">
        <v>72</v>
      </c>
      <c r="AY192" s="198" t="s">
        <v>115</v>
      </c>
    </row>
    <row r="193" spans="1:65" s="13" customFormat="1" ht="11.25">
      <c r="B193" s="187"/>
      <c r="C193" s="188"/>
      <c r="D193" s="189" t="s">
        <v>126</v>
      </c>
      <c r="E193" s="190" t="s">
        <v>19</v>
      </c>
      <c r="F193" s="191" t="s">
        <v>144</v>
      </c>
      <c r="G193" s="188"/>
      <c r="H193" s="192">
        <v>25</v>
      </c>
      <c r="I193" s="193"/>
      <c r="J193" s="188"/>
      <c r="K193" s="188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126</v>
      </c>
      <c r="AU193" s="198" t="s">
        <v>79</v>
      </c>
      <c r="AV193" s="13" t="s">
        <v>79</v>
      </c>
      <c r="AW193" s="13" t="s">
        <v>34</v>
      </c>
      <c r="AX193" s="13" t="s">
        <v>72</v>
      </c>
      <c r="AY193" s="198" t="s">
        <v>115</v>
      </c>
    </row>
    <row r="194" spans="1:65" s="14" customFormat="1" ht="11.25">
      <c r="B194" s="199"/>
      <c r="C194" s="200"/>
      <c r="D194" s="189" t="s">
        <v>126</v>
      </c>
      <c r="E194" s="201" t="s">
        <v>19</v>
      </c>
      <c r="F194" s="202" t="s">
        <v>145</v>
      </c>
      <c r="G194" s="200"/>
      <c r="H194" s="203">
        <v>57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126</v>
      </c>
      <c r="AU194" s="209" t="s">
        <v>79</v>
      </c>
      <c r="AV194" s="14" t="s">
        <v>122</v>
      </c>
      <c r="AW194" s="14" t="s">
        <v>34</v>
      </c>
      <c r="AX194" s="14" t="s">
        <v>77</v>
      </c>
      <c r="AY194" s="209" t="s">
        <v>115</v>
      </c>
    </row>
    <row r="195" spans="1:65" s="12" customFormat="1" ht="22.9" customHeight="1">
      <c r="B195" s="153"/>
      <c r="C195" s="154"/>
      <c r="D195" s="155" t="s">
        <v>71</v>
      </c>
      <c r="E195" s="167" t="s">
        <v>122</v>
      </c>
      <c r="F195" s="167" t="s">
        <v>284</v>
      </c>
      <c r="G195" s="154"/>
      <c r="H195" s="154"/>
      <c r="I195" s="157"/>
      <c r="J195" s="168">
        <f>BK195</f>
        <v>0</v>
      </c>
      <c r="K195" s="154"/>
      <c r="L195" s="159"/>
      <c r="M195" s="160"/>
      <c r="N195" s="161"/>
      <c r="O195" s="161"/>
      <c r="P195" s="162">
        <f>SUM(P196:P228)</f>
        <v>0</v>
      </c>
      <c r="Q195" s="161"/>
      <c r="R195" s="162">
        <f>SUM(R196:R228)</f>
        <v>3.1353833799999995</v>
      </c>
      <c r="S195" s="161"/>
      <c r="T195" s="163">
        <f>SUM(T196:T228)</f>
        <v>0</v>
      </c>
      <c r="AR195" s="164" t="s">
        <v>77</v>
      </c>
      <c r="AT195" s="165" t="s">
        <v>71</v>
      </c>
      <c r="AU195" s="165" t="s">
        <v>77</v>
      </c>
      <c r="AY195" s="164" t="s">
        <v>115</v>
      </c>
      <c r="BK195" s="166">
        <f>SUM(BK196:BK228)</f>
        <v>0</v>
      </c>
    </row>
    <row r="196" spans="1:65" s="2" customFormat="1" ht="24.2" customHeight="1">
      <c r="A196" s="35"/>
      <c r="B196" s="36"/>
      <c r="C196" s="169" t="s">
        <v>285</v>
      </c>
      <c r="D196" s="169" t="s">
        <v>117</v>
      </c>
      <c r="E196" s="170" t="s">
        <v>286</v>
      </c>
      <c r="F196" s="171" t="s">
        <v>287</v>
      </c>
      <c r="G196" s="172" t="s">
        <v>149</v>
      </c>
      <c r="H196" s="173">
        <v>1.17</v>
      </c>
      <c r="I196" s="174"/>
      <c r="J196" s="175">
        <f>ROUND(I196*H196,2)</f>
        <v>0</v>
      </c>
      <c r="K196" s="171" t="s">
        <v>121</v>
      </c>
      <c r="L196" s="40"/>
      <c r="M196" s="176" t="s">
        <v>19</v>
      </c>
      <c r="N196" s="177" t="s">
        <v>43</v>
      </c>
      <c r="O196" s="65"/>
      <c r="P196" s="178">
        <f>O196*H196</f>
        <v>0</v>
      </c>
      <c r="Q196" s="178">
        <v>2.5020099999999998</v>
      </c>
      <c r="R196" s="178">
        <f>Q196*H196</f>
        <v>2.9273516999999996</v>
      </c>
      <c r="S196" s="178">
        <v>0</v>
      </c>
      <c r="T196" s="17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0" t="s">
        <v>122</v>
      </c>
      <c r="AT196" s="180" t="s">
        <v>117</v>
      </c>
      <c r="AU196" s="180" t="s">
        <v>79</v>
      </c>
      <c r="AY196" s="18" t="s">
        <v>115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8" t="s">
        <v>77</v>
      </c>
      <c r="BK196" s="181">
        <f>ROUND(I196*H196,2)</f>
        <v>0</v>
      </c>
      <c r="BL196" s="18" t="s">
        <v>122</v>
      </c>
      <c r="BM196" s="180" t="s">
        <v>288</v>
      </c>
    </row>
    <row r="197" spans="1:65" s="2" customFormat="1" ht="11.25">
      <c r="A197" s="35"/>
      <c r="B197" s="36"/>
      <c r="C197" s="37"/>
      <c r="D197" s="182" t="s">
        <v>124</v>
      </c>
      <c r="E197" s="37"/>
      <c r="F197" s="183" t="s">
        <v>289</v>
      </c>
      <c r="G197" s="37"/>
      <c r="H197" s="37"/>
      <c r="I197" s="184"/>
      <c r="J197" s="37"/>
      <c r="K197" s="37"/>
      <c r="L197" s="40"/>
      <c r="M197" s="185"/>
      <c r="N197" s="18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124</v>
      </c>
      <c r="AU197" s="18" t="s">
        <v>79</v>
      </c>
    </row>
    <row r="198" spans="1:65" s="13" customFormat="1" ht="11.25">
      <c r="B198" s="187"/>
      <c r="C198" s="188"/>
      <c r="D198" s="189" t="s">
        <v>126</v>
      </c>
      <c r="E198" s="190" t="s">
        <v>19</v>
      </c>
      <c r="F198" s="191" t="s">
        <v>290</v>
      </c>
      <c r="G198" s="188"/>
      <c r="H198" s="192">
        <v>1.17</v>
      </c>
      <c r="I198" s="193"/>
      <c r="J198" s="188"/>
      <c r="K198" s="188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126</v>
      </c>
      <c r="AU198" s="198" t="s">
        <v>79</v>
      </c>
      <c r="AV198" s="13" t="s">
        <v>79</v>
      </c>
      <c r="AW198" s="13" t="s">
        <v>34</v>
      </c>
      <c r="AX198" s="13" t="s">
        <v>77</v>
      </c>
      <c r="AY198" s="198" t="s">
        <v>115</v>
      </c>
    </row>
    <row r="199" spans="1:65" s="2" customFormat="1" ht="24.2" customHeight="1">
      <c r="A199" s="35"/>
      <c r="B199" s="36"/>
      <c r="C199" s="169" t="s">
        <v>291</v>
      </c>
      <c r="D199" s="169" t="s">
        <v>117</v>
      </c>
      <c r="E199" s="170" t="s">
        <v>292</v>
      </c>
      <c r="F199" s="171" t="s">
        <v>293</v>
      </c>
      <c r="G199" s="172" t="s">
        <v>120</v>
      </c>
      <c r="H199" s="173">
        <v>10.039999999999999</v>
      </c>
      <c r="I199" s="174"/>
      <c r="J199" s="175">
        <f>ROUND(I199*H199,2)</f>
        <v>0</v>
      </c>
      <c r="K199" s="171" t="s">
        <v>121</v>
      </c>
      <c r="L199" s="40"/>
      <c r="M199" s="176" t="s">
        <v>19</v>
      </c>
      <c r="N199" s="177" t="s">
        <v>43</v>
      </c>
      <c r="O199" s="65"/>
      <c r="P199" s="178">
        <f>O199*H199</f>
        <v>0</v>
      </c>
      <c r="Q199" s="178">
        <v>1.2070000000000001E-2</v>
      </c>
      <c r="R199" s="178">
        <f>Q199*H199</f>
        <v>0.12118279999999999</v>
      </c>
      <c r="S199" s="178">
        <v>0</v>
      </c>
      <c r="T199" s="17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0" t="s">
        <v>122</v>
      </c>
      <c r="AT199" s="180" t="s">
        <v>117</v>
      </c>
      <c r="AU199" s="180" t="s">
        <v>79</v>
      </c>
      <c r="AY199" s="18" t="s">
        <v>115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8" t="s">
        <v>77</v>
      </c>
      <c r="BK199" s="181">
        <f>ROUND(I199*H199,2)</f>
        <v>0</v>
      </c>
      <c r="BL199" s="18" t="s">
        <v>122</v>
      </c>
      <c r="BM199" s="180" t="s">
        <v>294</v>
      </c>
    </row>
    <row r="200" spans="1:65" s="2" customFormat="1" ht="11.25">
      <c r="A200" s="35"/>
      <c r="B200" s="36"/>
      <c r="C200" s="37"/>
      <c r="D200" s="182" t="s">
        <v>124</v>
      </c>
      <c r="E200" s="37"/>
      <c r="F200" s="183" t="s">
        <v>295</v>
      </c>
      <c r="G200" s="37"/>
      <c r="H200" s="37"/>
      <c r="I200" s="184"/>
      <c r="J200" s="37"/>
      <c r="K200" s="37"/>
      <c r="L200" s="40"/>
      <c r="M200" s="185"/>
      <c r="N200" s="18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124</v>
      </c>
      <c r="AU200" s="18" t="s">
        <v>79</v>
      </c>
    </row>
    <row r="201" spans="1:65" s="13" customFormat="1" ht="11.25">
      <c r="B201" s="187"/>
      <c r="C201" s="188"/>
      <c r="D201" s="189" t="s">
        <v>126</v>
      </c>
      <c r="E201" s="190" t="s">
        <v>19</v>
      </c>
      <c r="F201" s="191" t="s">
        <v>296</v>
      </c>
      <c r="G201" s="188"/>
      <c r="H201" s="192">
        <v>7.8</v>
      </c>
      <c r="I201" s="193"/>
      <c r="J201" s="188"/>
      <c r="K201" s="188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126</v>
      </c>
      <c r="AU201" s="198" t="s">
        <v>79</v>
      </c>
      <c r="AV201" s="13" t="s">
        <v>79</v>
      </c>
      <c r="AW201" s="13" t="s">
        <v>34</v>
      </c>
      <c r="AX201" s="13" t="s">
        <v>72</v>
      </c>
      <c r="AY201" s="198" t="s">
        <v>115</v>
      </c>
    </row>
    <row r="202" spans="1:65" s="13" customFormat="1" ht="11.25">
      <c r="B202" s="187"/>
      <c r="C202" s="188"/>
      <c r="D202" s="189" t="s">
        <v>126</v>
      </c>
      <c r="E202" s="190" t="s">
        <v>19</v>
      </c>
      <c r="F202" s="191" t="s">
        <v>297</v>
      </c>
      <c r="G202" s="188"/>
      <c r="H202" s="192">
        <v>2.2400000000000002</v>
      </c>
      <c r="I202" s="193"/>
      <c r="J202" s="188"/>
      <c r="K202" s="188"/>
      <c r="L202" s="194"/>
      <c r="M202" s="195"/>
      <c r="N202" s="196"/>
      <c r="O202" s="196"/>
      <c r="P202" s="196"/>
      <c r="Q202" s="196"/>
      <c r="R202" s="196"/>
      <c r="S202" s="196"/>
      <c r="T202" s="197"/>
      <c r="AT202" s="198" t="s">
        <v>126</v>
      </c>
      <c r="AU202" s="198" t="s">
        <v>79</v>
      </c>
      <c r="AV202" s="13" t="s">
        <v>79</v>
      </c>
      <c r="AW202" s="13" t="s">
        <v>34</v>
      </c>
      <c r="AX202" s="13" t="s">
        <v>72</v>
      </c>
      <c r="AY202" s="198" t="s">
        <v>115</v>
      </c>
    </row>
    <row r="203" spans="1:65" s="14" customFormat="1" ht="11.25">
      <c r="B203" s="199"/>
      <c r="C203" s="200"/>
      <c r="D203" s="189" t="s">
        <v>126</v>
      </c>
      <c r="E203" s="201" t="s">
        <v>19</v>
      </c>
      <c r="F203" s="202" t="s">
        <v>145</v>
      </c>
      <c r="G203" s="200"/>
      <c r="H203" s="203">
        <v>10.039999999999999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126</v>
      </c>
      <c r="AU203" s="209" t="s">
        <v>79</v>
      </c>
      <c r="AV203" s="14" t="s">
        <v>122</v>
      </c>
      <c r="AW203" s="14" t="s">
        <v>34</v>
      </c>
      <c r="AX203" s="14" t="s">
        <v>77</v>
      </c>
      <c r="AY203" s="209" t="s">
        <v>115</v>
      </c>
    </row>
    <row r="204" spans="1:65" s="2" customFormat="1" ht="24.2" customHeight="1">
      <c r="A204" s="35"/>
      <c r="B204" s="36"/>
      <c r="C204" s="169" t="s">
        <v>298</v>
      </c>
      <c r="D204" s="169" t="s">
        <v>117</v>
      </c>
      <c r="E204" s="170" t="s">
        <v>299</v>
      </c>
      <c r="F204" s="171" t="s">
        <v>300</v>
      </c>
      <c r="G204" s="172" t="s">
        <v>120</v>
      </c>
      <c r="H204" s="173">
        <v>10.039999999999999</v>
      </c>
      <c r="I204" s="174"/>
      <c r="J204" s="175">
        <f>ROUND(I204*H204,2)</f>
        <v>0</v>
      </c>
      <c r="K204" s="171" t="s">
        <v>121</v>
      </c>
      <c r="L204" s="40"/>
      <c r="M204" s="176" t="s">
        <v>19</v>
      </c>
      <c r="N204" s="177" t="s">
        <v>43</v>
      </c>
      <c r="O204" s="65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0" t="s">
        <v>122</v>
      </c>
      <c r="AT204" s="180" t="s">
        <v>117</v>
      </c>
      <c r="AU204" s="180" t="s">
        <v>79</v>
      </c>
      <c r="AY204" s="18" t="s">
        <v>115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77</v>
      </c>
      <c r="BK204" s="181">
        <f>ROUND(I204*H204,2)</f>
        <v>0</v>
      </c>
      <c r="BL204" s="18" t="s">
        <v>122</v>
      </c>
      <c r="BM204" s="180" t="s">
        <v>301</v>
      </c>
    </row>
    <row r="205" spans="1:65" s="2" customFormat="1" ht="11.25">
      <c r="A205" s="35"/>
      <c r="B205" s="36"/>
      <c r="C205" s="37"/>
      <c r="D205" s="182" t="s">
        <v>124</v>
      </c>
      <c r="E205" s="37"/>
      <c r="F205" s="183" t="s">
        <v>302</v>
      </c>
      <c r="G205" s="37"/>
      <c r="H205" s="37"/>
      <c r="I205" s="184"/>
      <c r="J205" s="37"/>
      <c r="K205" s="37"/>
      <c r="L205" s="40"/>
      <c r="M205" s="185"/>
      <c r="N205" s="18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124</v>
      </c>
      <c r="AU205" s="18" t="s">
        <v>79</v>
      </c>
    </row>
    <row r="206" spans="1:65" s="2" customFormat="1" ht="24.2" customHeight="1">
      <c r="A206" s="35"/>
      <c r="B206" s="36"/>
      <c r="C206" s="169" t="s">
        <v>303</v>
      </c>
      <c r="D206" s="169" t="s">
        <v>117</v>
      </c>
      <c r="E206" s="170" t="s">
        <v>304</v>
      </c>
      <c r="F206" s="171" t="s">
        <v>305</v>
      </c>
      <c r="G206" s="172" t="s">
        <v>120</v>
      </c>
      <c r="H206" s="173">
        <v>7.8</v>
      </c>
      <c r="I206" s="174"/>
      <c r="J206" s="175">
        <f>ROUND(I206*H206,2)</f>
        <v>0</v>
      </c>
      <c r="K206" s="171" t="s">
        <v>121</v>
      </c>
      <c r="L206" s="40"/>
      <c r="M206" s="176" t="s">
        <v>19</v>
      </c>
      <c r="N206" s="177" t="s">
        <v>43</v>
      </c>
      <c r="O206" s="65"/>
      <c r="P206" s="178">
        <f>O206*H206</f>
        <v>0</v>
      </c>
      <c r="Q206" s="178">
        <v>8.0999999999999996E-4</v>
      </c>
      <c r="R206" s="178">
        <f>Q206*H206</f>
        <v>6.3179999999999998E-3</v>
      </c>
      <c r="S206" s="178">
        <v>0</v>
      </c>
      <c r="T206" s="17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0" t="s">
        <v>122</v>
      </c>
      <c r="AT206" s="180" t="s">
        <v>117</v>
      </c>
      <c r="AU206" s="180" t="s">
        <v>79</v>
      </c>
      <c r="AY206" s="18" t="s">
        <v>115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77</v>
      </c>
      <c r="BK206" s="181">
        <f>ROUND(I206*H206,2)</f>
        <v>0</v>
      </c>
      <c r="BL206" s="18" t="s">
        <v>122</v>
      </c>
      <c r="BM206" s="180" t="s">
        <v>306</v>
      </c>
    </row>
    <row r="207" spans="1:65" s="2" customFormat="1" ht="11.25">
      <c r="A207" s="35"/>
      <c r="B207" s="36"/>
      <c r="C207" s="37"/>
      <c r="D207" s="182" t="s">
        <v>124</v>
      </c>
      <c r="E207" s="37"/>
      <c r="F207" s="183" t="s">
        <v>307</v>
      </c>
      <c r="G207" s="37"/>
      <c r="H207" s="37"/>
      <c r="I207" s="184"/>
      <c r="J207" s="37"/>
      <c r="K207" s="37"/>
      <c r="L207" s="40"/>
      <c r="M207" s="185"/>
      <c r="N207" s="18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124</v>
      </c>
      <c r="AU207" s="18" t="s">
        <v>79</v>
      </c>
    </row>
    <row r="208" spans="1:65" s="2" customFormat="1" ht="24.2" customHeight="1">
      <c r="A208" s="35"/>
      <c r="B208" s="36"/>
      <c r="C208" s="169" t="s">
        <v>308</v>
      </c>
      <c r="D208" s="169" t="s">
        <v>117</v>
      </c>
      <c r="E208" s="170" t="s">
        <v>309</v>
      </c>
      <c r="F208" s="171" t="s">
        <v>310</v>
      </c>
      <c r="G208" s="172" t="s">
        <v>120</v>
      </c>
      <c r="H208" s="173">
        <v>7.8</v>
      </c>
      <c r="I208" s="174"/>
      <c r="J208" s="175">
        <f>ROUND(I208*H208,2)</f>
        <v>0</v>
      </c>
      <c r="K208" s="171" t="s">
        <v>121</v>
      </c>
      <c r="L208" s="40"/>
      <c r="M208" s="176" t="s">
        <v>19</v>
      </c>
      <c r="N208" s="177" t="s">
        <v>43</v>
      </c>
      <c r="O208" s="65"/>
      <c r="P208" s="178">
        <f>O208*H208</f>
        <v>0</v>
      </c>
      <c r="Q208" s="178">
        <v>0</v>
      </c>
      <c r="R208" s="178">
        <f>Q208*H208</f>
        <v>0</v>
      </c>
      <c r="S208" s="178">
        <v>0</v>
      </c>
      <c r="T208" s="17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0" t="s">
        <v>122</v>
      </c>
      <c r="AT208" s="180" t="s">
        <v>117</v>
      </c>
      <c r="AU208" s="180" t="s">
        <v>79</v>
      </c>
      <c r="AY208" s="18" t="s">
        <v>115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77</v>
      </c>
      <c r="BK208" s="181">
        <f>ROUND(I208*H208,2)</f>
        <v>0</v>
      </c>
      <c r="BL208" s="18" t="s">
        <v>122</v>
      </c>
      <c r="BM208" s="180" t="s">
        <v>311</v>
      </c>
    </row>
    <row r="209" spans="1:65" s="2" customFormat="1" ht="11.25">
      <c r="A209" s="35"/>
      <c r="B209" s="36"/>
      <c r="C209" s="37"/>
      <c r="D209" s="182" t="s">
        <v>124</v>
      </c>
      <c r="E209" s="37"/>
      <c r="F209" s="183" t="s">
        <v>312</v>
      </c>
      <c r="G209" s="37"/>
      <c r="H209" s="37"/>
      <c r="I209" s="184"/>
      <c r="J209" s="37"/>
      <c r="K209" s="37"/>
      <c r="L209" s="40"/>
      <c r="M209" s="185"/>
      <c r="N209" s="18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124</v>
      </c>
      <c r="AU209" s="18" t="s">
        <v>79</v>
      </c>
    </row>
    <row r="210" spans="1:65" s="2" customFormat="1" ht="37.9" customHeight="1">
      <c r="A210" s="35"/>
      <c r="B210" s="36"/>
      <c r="C210" s="169" t="s">
        <v>313</v>
      </c>
      <c r="D210" s="169" t="s">
        <v>117</v>
      </c>
      <c r="E210" s="170" t="s">
        <v>314</v>
      </c>
      <c r="F210" s="171" t="s">
        <v>315</v>
      </c>
      <c r="G210" s="172" t="s">
        <v>226</v>
      </c>
      <c r="H210" s="173">
        <v>6.4000000000000001E-2</v>
      </c>
      <c r="I210" s="174"/>
      <c r="J210" s="175">
        <f>ROUND(I210*H210,2)</f>
        <v>0</v>
      </c>
      <c r="K210" s="171" t="s">
        <v>121</v>
      </c>
      <c r="L210" s="40"/>
      <c r="M210" s="176" t="s">
        <v>19</v>
      </c>
      <c r="N210" s="177" t="s">
        <v>43</v>
      </c>
      <c r="O210" s="65"/>
      <c r="P210" s="178">
        <f>O210*H210</f>
        <v>0</v>
      </c>
      <c r="Q210" s="178">
        <v>1.06277</v>
      </c>
      <c r="R210" s="178">
        <f>Q210*H210</f>
        <v>6.8017279999999999E-2</v>
      </c>
      <c r="S210" s="178">
        <v>0</v>
      </c>
      <c r="T210" s="17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0" t="s">
        <v>122</v>
      </c>
      <c r="AT210" s="180" t="s">
        <v>117</v>
      </c>
      <c r="AU210" s="180" t="s">
        <v>79</v>
      </c>
      <c r="AY210" s="18" t="s">
        <v>115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77</v>
      </c>
      <c r="BK210" s="181">
        <f>ROUND(I210*H210,2)</f>
        <v>0</v>
      </c>
      <c r="BL210" s="18" t="s">
        <v>122</v>
      </c>
      <c r="BM210" s="180" t="s">
        <v>316</v>
      </c>
    </row>
    <row r="211" spans="1:65" s="2" customFormat="1" ht="11.25">
      <c r="A211" s="35"/>
      <c r="B211" s="36"/>
      <c r="C211" s="37"/>
      <c r="D211" s="182" t="s">
        <v>124</v>
      </c>
      <c r="E211" s="37"/>
      <c r="F211" s="183" t="s">
        <v>317</v>
      </c>
      <c r="G211" s="37"/>
      <c r="H211" s="37"/>
      <c r="I211" s="184"/>
      <c r="J211" s="37"/>
      <c r="K211" s="37"/>
      <c r="L211" s="40"/>
      <c r="M211" s="185"/>
      <c r="N211" s="18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124</v>
      </c>
      <c r="AU211" s="18" t="s">
        <v>79</v>
      </c>
    </row>
    <row r="212" spans="1:65" s="13" customFormat="1" ht="11.25">
      <c r="B212" s="187"/>
      <c r="C212" s="188"/>
      <c r="D212" s="189" t="s">
        <v>126</v>
      </c>
      <c r="E212" s="190" t="s">
        <v>19</v>
      </c>
      <c r="F212" s="191" t="s">
        <v>318</v>
      </c>
      <c r="G212" s="188"/>
      <c r="H212" s="192">
        <v>5.2999999999999999E-2</v>
      </c>
      <c r="I212" s="193"/>
      <c r="J212" s="188"/>
      <c r="K212" s="188"/>
      <c r="L212" s="194"/>
      <c r="M212" s="195"/>
      <c r="N212" s="196"/>
      <c r="O212" s="196"/>
      <c r="P212" s="196"/>
      <c r="Q212" s="196"/>
      <c r="R212" s="196"/>
      <c r="S212" s="196"/>
      <c r="T212" s="197"/>
      <c r="AT212" s="198" t="s">
        <v>126</v>
      </c>
      <c r="AU212" s="198" t="s">
        <v>79</v>
      </c>
      <c r="AV212" s="13" t="s">
        <v>79</v>
      </c>
      <c r="AW212" s="13" t="s">
        <v>34</v>
      </c>
      <c r="AX212" s="13" t="s">
        <v>77</v>
      </c>
      <c r="AY212" s="198" t="s">
        <v>115</v>
      </c>
    </row>
    <row r="213" spans="1:65" s="13" customFormat="1" ht="11.25">
      <c r="B213" s="187"/>
      <c r="C213" s="188"/>
      <c r="D213" s="189" t="s">
        <v>126</v>
      </c>
      <c r="E213" s="188"/>
      <c r="F213" s="191" t="s">
        <v>319</v>
      </c>
      <c r="G213" s="188"/>
      <c r="H213" s="192">
        <v>6.4000000000000001E-2</v>
      </c>
      <c r="I213" s="193"/>
      <c r="J213" s="188"/>
      <c r="K213" s="188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126</v>
      </c>
      <c r="AU213" s="198" t="s">
        <v>79</v>
      </c>
      <c r="AV213" s="13" t="s">
        <v>79</v>
      </c>
      <c r="AW213" s="13" t="s">
        <v>4</v>
      </c>
      <c r="AX213" s="13" t="s">
        <v>77</v>
      </c>
      <c r="AY213" s="198" t="s">
        <v>115</v>
      </c>
    </row>
    <row r="214" spans="1:65" s="2" customFormat="1" ht="16.5" customHeight="1">
      <c r="A214" s="35"/>
      <c r="B214" s="36"/>
      <c r="C214" s="169" t="s">
        <v>320</v>
      </c>
      <c r="D214" s="169" t="s">
        <v>117</v>
      </c>
      <c r="E214" s="170" t="s">
        <v>321</v>
      </c>
      <c r="F214" s="171" t="s">
        <v>322</v>
      </c>
      <c r="G214" s="172" t="s">
        <v>149</v>
      </c>
      <c r="H214" s="173">
        <v>2.5</v>
      </c>
      <c r="I214" s="174"/>
      <c r="J214" s="175">
        <f>ROUND(I214*H214,2)</f>
        <v>0</v>
      </c>
      <c r="K214" s="171" t="s">
        <v>121</v>
      </c>
      <c r="L214" s="40"/>
      <c r="M214" s="176" t="s">
        <v>19</v>
      </c>
      <c r="N214" s="177" t="s">
        <v>43</v>
      </c>
      <c r="O214" s="65"/>
      <c r="P214" s="178">
        <f>O214*H214</f>
        <v>0</v>
      </c>
      <c r="Q214" s="178">
        <v>0</v>
      </c>
      <c r="R214" s="178">
        <f>Q214*H214</f>
        <v>0</v>
      </c>
      <c r="S214" s="178">
        <v>0</v>
      </c>
      <c r="T214" s="17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0" t="s">
        <v>122</v>
      </c>
      <c r="AT214" s="180" t="s">
        <v>117</v>
      </c>
      <c r="AU214" s="180" t="s">
        <v>79</v>
      </c>
      <c r="AY214" s="18" t="s">
        <v>115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77</v>
      </c>
      <c r="BK214" s="181">
        <f>ROUND(I214*H214,2)</f>
        <v>0</v>
      </c>
      <c r="BL214" s="18" t="s">
        <v>122</v>
      </c>
      <c r="BM214" s="180" t="s">
        <v>323</v>
      </c>
    </row>
    <row r="215" spans="1:65" s="2" customFormat="1" ht="11.25">
      <c r="A215" s="35"/>
      <c r="B215" s="36"/>
      <c r="C215" s="37"/>
      <c r="D215" s="182" t="s">
        <v>124</v>
      </c>
      <c r="E215" s="37"/>
      <c r="F215" s="183" t="s">
        <v>324</v>
      </c>
      <c r="G215" s="37"/>
      <c r="H215" s="37"/>
      <c r="I215" s="184"/>
      <c r="J215" s="37"/>
      <c r="K215" s="37"/>
      <c r="L215" s="40"/>
      <c r="M215" s="185"/>
      <c r="N215" s="18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124</v>
      </c>
      <c r="AU215" s="18" t="s">
        <v>79</v>
      </c>
    </row>
    <row r="216" spans="1:65" s="13" customFormat="1" ht="11.25">
      <c r="B216" s="187"/>
      <c r="C216" s="188"/>
      <c r="D216" s="189" t="s">
        <v>126</v>
      </c>
      <c r="E216" s="190" t="s">
        <v>19</v>
      </c>
      <c r="F216" s="191" t="s">
        <v>325</v>
      </c>
      <c r="G216" s="188"/>
      <c r="H216" s="192">
        <v>2.5</v>
      </c>
      <c r="I216" s="193"/>
      <c r="J216" s="188"/>
      <c r="K216" s="188"/>
      <c r="L216" s="194"/>
      <c r="M216" s="195"/>
      <c r="N216" s="196"/>
      <c r="O216" s="196"/>
      <c r="P216" s="196"/>
      <c r="Q216" s="196"/>
      <c r="R216" s="196"/>
      <c r="S216" s="196"/>
      <c r="T216" s="197"/>
      <c r="AT216" s="198" t="s">
        <v>126</v>
      </c>
      <c r="AU216" s="198" t="s">
        <v>79</v>
      </c>
      <c r="AV216" s="13" t="s">
        <v>79</v>
      </c>
      <c r="AW216" s="13" t="s">
        <v>34</v>
      </c>
      <c r="AX216" s="13" t="s">
        <v>77</v>
      </c>
      <c r="AY216" s="198" t="s">
        <v>115</v>
      </c>
    </row>
    <row r="217" spans="1:65" s="2" customFormat="1" ht="21.75" customHeight="1">
      <c r="A217" s="35"/>
      <c r="B217" s="36"/>
      <c r="C217" s="169" t="s">
        <v>326</v>
      </c>
      <c r="D217" s="169" t="s">
        <v>117</v>
      </c>
      <c r="E217" s="170" t="s">
        <v>327</v>
      </c>
      <c r="F217" s="171" t="s">
        <v>328</v>
      </c>
      <c r="G217" s="172" t="s">
        <v>149</v>
      </c>
      <c r="H217" s="173">
        <v>3.32</v>
      </c>
      <c r="I217" s="174"/>
      <c r="J217" s="175">
        <f>ROUND(I217*H217,2)</f>
        <v>0</v>
      </c>
      <c r="K217" s="171" t="s">
        <v>121</v>
      </c>
      <c r="L217" s="40"/>
      <c r="M217" s="176" t="s">
        <v>19</v>
      </c>
      <c r="N217" s="177" t="s">
        <v>43</v>
      </c>
      <c r="O217" s="65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0" t="s">
        <v>122</v>
      </c>
      <c r="AT217" s="180" t="s">
        <v>117</v>
      </c>
      <c r="AU217" s="180" t="s">
        <v>79</v>
      </c>
      <c r="AY217" s="18" t="s">
        <v>115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8" t="s">
        <v>77</v>
      </c>
      <c r="BK217" s="181">
        <f>ROUND(I217*H217,2)</f>
        <v>0</v>
      </c>
      <c r="BL217" s="18" t="s">
        <v>122</v>
      </c>
      <c r="BM217" s="180" t="s">
        <v>329</v>
      </c>
    </row>
    <row r="218" spans="1:65" s="2" customFormat="1" ht="11.25">
      <c r="A218" s="35"/>
      <c r="B218" s="36"/>
      <c r="C218" s="37"/>
      <c r="D218" s="182" t="s">
        <v>124</v>
      </c>
      <c r="E218" s="37"/>
      <c r="F218" s="183" t="s">
        <v>330</v>
      </c>
      <c r="G218" s="37"/>
      <c r="H218" s="37"/>
      <c r="I218" s="184"/>
      <c r="J218" s="37"/>
      <c r="K218" s="37"/>
      <c r="L218" s="40"/>
      <c r="M218" s="185"/>
      <c r="N218" s="18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124</v>
      </c>
      <c r="AU218" s="18" t="s">
        <v>79</v>
      </c>
    </row>
    <row r="219" spans="1:65" s="13" customFormat="1" ht="11.25">
      <c r="B219" s="187"/>
      <c r="C219" s="188"/>
      <c r="D219" s="189" t="s">
        <v>126</v>
      </c>
      <c r="E219" s="190" t="s">
        <v>19</v>
      </c>
      <c r="F219" s="191" t="s">
        <v>331</v>
      </c>
      <c r="G219" s="188"/>
      <c r="H219" s="192">
        <v>2.4</v>
      </c>
      <c r="I219" s="193"/>
      <c r="J219" s="188"/>
      <c r="K219" s="188"/>
      <c r="L219" s="194"/>
      <c r="M219" s="195"/>
      <c r="N219" s="196"/>
      <c r="O219" s="196"/>
      <c r="P219" s="196"/>
      <c r="Q219" s="196"/>
      <c r="R219" s="196"/>
      <c r="S219" s="196"/>
      <c r="T219" s="197"/>
      <c r="AT219" s="198" t="s">
        <v>126</v>
      </c>
      <c r="AU219" s="198" t="s">
        <v>79</v>
      </c>
      <c r="AV219" s="13" t="s">
        <v>79</v>
      </c>
      <c r="AW219" s="13" t="s">
        <v>34</v>
      </c>
      <c r="AX219" s="13" t="s">
        <v>72</v>
      </c>
      <c r="AY219" s="198" t="s">
        <v>115</v>
      </c>
    </row>
    <row r="220" spans="1:65" s="13" customFormat="1" ht="11.25">
      <c r="B220" s="187"/>
      <c r="C220" s="188"/>
      <c r="D220" s="189" t="s">
        <v>126</v>
      </c>
      <c r="E220" s="190" t="s">
        <v>19</v>
      </c>
      <c r="F220" s="191" t="s">
        <v>332</v>
      </c>
      <c r="G220" s="188"/>
      <c r="H220" s="192">
        <v>0.4</v>
      </c>
      <c r="I220" s="193"/>
      <c r="J220" s="188"/>
      <c r="K220" s="188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126</v>
      </c>
      <c r="AU220" s="198" t="s">
        <v>79</v>
      </c>
      <c r="AV220" s="13" t="s">
        <v>79</v>
      </c>
      <c r="AW220" s="13" t="s">
        <v>34</v>
      </c>
      <c r="AX220" s="13" t="s">
        <v>72</v>
      </c>
      <c r="AY220" s="198" t="s">
        <v>115</v>
      </c>
    </row>
    <row r="221" spans="1:65" s="13" customFormat="1" ht="11.25">
      <c r="B221" s="187"/>
      <c r="C221" s="188"/>
      <c r="D221" s="189" t="s">
        <v>126</v>
      </c>
      <c r="E221" s="190" t="s">
        <v>19</v>
      </c>
      <c r="F221" s="191" t="s">
        <v>333</v>
      </c>
      <c r="G221" s="188"/>
      <c r="H221" s="192">
        <v>0.52</v>
      </c>
      <c r="I221" s="193"/>
      <c r="J221" s="188"/>
      <c r="K221" s="188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126</v>
      </c>
      <c r="AU221" s="198" t="s">
        <v>79</v>
      </c>
      <c r="AV221" s="13" t="s">
        <v>79</v>
      </c>
      <c r="AW221" s="13" t="s">
        <v>34</v>
      </c>
      <c r="AX221" s="13" t="s">
        <v>72</v>
      </c>
      <c r="AY221" s="198" t="s">
        <v>115</v>
      </c>
    </row>
    <row r="222" spans="1:65" s="14" customFormat="1" ht="11.25">
      <c r="B222" s="199"/>
      <c r="C222" s="200"/>
      <c r="D222" s="189" t="s">
        <v>126</v>
      </c>
      <c r="E222" s="201" t="s">
        <v>19</v>
      </c>
      <c r="F222" s="202" t="s">
        <v>334</v>
      </c>
      <c r="G222" s="200"/>
      <c r="H222" s="203">
        <v>3.32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126</v>
      </c>
      <c r="AU222" s="209" t="s">
        <v>79</v>
      </c>
      <c r="AV222" s="14" t="s">
        <v>122</v>
      </c>
      <c r="AW222" s="14" t="s">
        <v>34</v>
      </c>
      <c r="AX222" s="14" t="s">
        <v>77</v>
      </c>
      <c r="AY222" s="209" t="s">
        <v>115</v>
      </c>
    </row>
    <row r="223" spans="1:65" s="2" customFormat="1" ht="24.2" customHeight="1">
      <c r="A223" s="35"/>
      <c r="B223" s="36"/>
      <c r="C223" s="169" t="s">
        <v>335</v>
      </c>
      <c r="D223" s="169" t="s">
        <v>117</v>
      </c>
      <c r="E223" s="170" t="s">
        <v>336</v>
      </c>
      <c r="F223" s="171" t="s">
        <v>337</v>
      </c>
      <c r="G223" s="172" t="s">
        <v>149</v>
      </c>
      <c r="H223" s="173">
        <v>1.56</v>
      </c>
      <c r="I223" s="174"/>
      <c r="J223" s="175">
        <f>ROUND(I223*H223,2)</f>
        <v>0</v>
      </c>
      <c r="K223" s="171" t="s">
        <v>121</v>
      </c>
      <c r="L223" s="40"/>
      <c r="M223" s="176" t="s">
        <v>19</v>
      </c>
      <c r="N223" s="177" t="s">
        <v>43</v>
      </c>
      <c r="O223" s="65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0" t="s">
        <v>122</v>
      </c>
      <c r="AT223" s="180" t="s">
        <v>117</v>
      </c>
      <c r="AU223" s="180" t="s">
        <v>79</v>
      </c>
      <c r="AY223" s="18" t="s">
        <v>115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77</v>
      </c>
      <c r="BK223" s="181">
        <f>ROUND(I223*H223,2)</f>
        <v>0</v>
      </c>
      <c r="BL223" s="18" t="s">
        <v>122</v>
      </c>
      <c r="BM223" s="180" t="s">
        <v>338</v>
      </c>
    </row>
    <row r="224" spans="1:65" s="2" customFormat="1" ht="11.25">
      <c r="A224" s="35"/>
      <c r="B224" s="36"/>
      <c r="C224" s="37"/>
      <c r="D224" s="182" t="s">
        <v>124</v>
      </c>
      <c r="E224" s="37"/>
      <c r="F224" s="183" t="s">
        <v>339</v>
      </c>
      <c r="G224" s="37"/>
      <c r="H224" s="37"/>
      <c r="I224" s="184"/>
      <c r="J224" s="37"/>
      <c r="K224" s="37"/>
      <c r="L224" s="40"/>
      <c r="M224" s="185"/>
      <c r="N224" s="18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124</v>
      </c>
      <c r="AU224" s="18" t="s">
        <v>79</v>
      </c>
    </row>
    <row r="225" spans="1:65" s="13" customFormat="1" ht="11.25">
      <c r="B225" s="187"/>
      <c r="C225" s="188"/>
      <c r="D225" s="189" t="s">
        <v>126</v>
      </c>
      <c r="E225" s="190" t="s">
        <v>19</v>
      </c>
      <c r="F225" s="191" t="s">
        <v>340</v>
      </c>
      <c r="G225" s="188"/>
      <c r="H225" s="192">
        <v>1.56</v>
      </c>
      <c r="I225" s="193"/>
      <c r="J225" s="188"/>
      <c r="K225" s="188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126</v>
      </c>
      <c r="AU225" s="198" t="s">
        <v>79</v>
      </c>
      <c r="AV225" s="13" t="s">
        <v>79</v>
      </c>
      <c r="AW225" s="13" t="s">
        <v>34</v>
      </c>
      <c r="AX225" s="13" t="s">
        <v>77</v>
      </c>
      <c r="AY225" s="198" t="s">
        <v>115</v>
      </c>
    </row>
    <row r="226" spans="1:65" s="2" customFormat="1" ht="24.2" customHeight="1">
      <c r="A226" s="35"/>
      <c r="B226" s="36"/>
      <c r="C226" s="169" t="s">
        <v>341</v>
      </c>
      <c r="D226" s="169" t="s">
        <v>117</v>
      </c>
      <c r="E226" s="170" t="s">
        <v>342</v>
      </c>
      <c r="F226" s="171" t="s">
        <v>343</v>
      </c>
      <c r="G226" s="172" t="s">
        <v>120</v>
      </c>
      <c r="H226" s="173">
        <v>1.98</v>
      </c>
      <c r="I226" s="174"/>
      <c r="J226" s="175">
        <f>ROUND(I226*H226,2)</f>
        <v>0</v>
      </c>
      <c r="K226" s="171" t="s">
        <v>121</v>
      </c>
      <c r="L226" s="40"/>
      <c r="M226" s="176" t="s">
        <v>19</v>
      </c>
      <c r="N226" s="177" t="s">
        <v>43</v>
      </c>
      <c r="O226" s="65"/>
      <c r="P226" s="178">
        <f>O226*H226</f>
        <v>0</v>
      </c>
      <c r="Q226" s="178">
        <v>6.3200000000000001E-3</v>
      </c>
      <c r="R226" s="178">
        <f>Q226*H226</f>
        <v>1.25136E-2</v>
      </c>
      <c r="S226" s="178">
        <v>0</v>
      </c>
      <c r="T226" s="17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0" t="s">
        <v>122</v>
      </c>
      <c r="AT226" s="180" t="s">
        <v>117</v>
      </c>
      <c r="AU226" s="180" t="s">
        <v>79</v>
      </c>
      <c r="AY226" s="18" t="s">
        <v>115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77</v>
      </c>
      <c r="BK226" s="181">
        <f>ROUND(I226*H226,2)</f>
        <v>0</v>
      </c>
      <c r="BL226" s="18" t="s">
        <v>122</v>
      </c>
      <c r="BM226" s="180" t="s">
        <v>344</v>
      </c>
    </row>
    <row r="227" spans="1:65" s="2" customFormat="1" ht="11.25">
      <c r="A227" s="35"/>
      <c r="B227" s="36"/>
      <c r="C227" s="37"/>
      <c r="D227" s="182" t="s">
        <v>124</v>
      </c>
      <c r="E227" s="37"/>
      <c r="F227" s="183" t="s">
        <v>345</v>
      </c>
      <c r="G227" s="37"/>
      <c r="H227" s="37"/>
      <c r="I227" s="184"/>
      <c r="J227" s="37"/>
      <c r="K227" s="37"/>
      <c r="L227" s="40"/>
      <c r="M227" s="185"/>
      <c r="N227" s="18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124</v>
      </c>
      <c r="AU227" s="18" t="s">
        <v>79</v>
      </c>
    </row>
    <row r="228" spans="1:65" s="13" customFormat="1" ht="11.25">
      <c r="B228" s="187"/>
      <c r="C228" s="188"/>
      <c r="D228" s="189" t="s">
        <v>126</v>
      </c>
      <c r="E228" s="190" t="s">
        <v>19</v>
      </c>
      <c r="F228" s="191" t="s">
        <v>346</v>
      </c>
      <c r="G228" s="188"/>
      <c r="H228" s="192">
        <v>1.98</v>
      </c>
      <c r="I228" s="193"/>
      <c r="J228" s="188"/>
      <c r="K228" s="188"/>
      <c r="L228" s="194"/>
      <c r="M228" s="195"/>
      <c r="N228" s="196"/>
      <c r="O228" s="196"/>
      <c r="P228" s="196"/>
      <c r="Q228" s="196"/>
      <c r="R228" s="196"/>
      <c r="S228" s="196"/>
      <c r="T228" s="197"/>
      <c r="AT228" s="198" t="s">
        <v>126</v>
      </c>
      <c r="AU228" s="198" t="s">
        <v>79</v>
      </c>
      <c r="AV228" s="13" t="s">
        <v>79</v>
      </c>
      <c r="AW228" s="13" t="s">
        <v>34</v>
      </c>
      <c r="AX228" s="13" t="s">
        <v>77</v>
      </c>
      <c r="AY228" s="198" t="s">
        <v>115</v>
      </c>
    </row>
    <row r="229" spans="1:65" s="12" customFormat="1" ht="22.9" customHeight="1">
      <c r="B229" s="153"/>
      <c r="C229" s="154"/>
      <c r="D229" s="155" t="s">
        <v>71</v>
      </c>
      <c r="E229" s="167" t="s">
        <v>146</v>
      </c>
      <c r="F229" s="167" t="s">
        <v>347</v>
      </c>
      <c r="G229" s="154"/>
      <c r="H229" s="154"/>
      <c r="I229" s="157"/>
      <c r="J229" s="168">
        <f>BK229</f>
        <v>0</v>
      </c>
      <c r="K229" s="154"/>
      <c r="L229" s="159"/>
      <c r="M229" s="160"/>
      <c r="N229" s="161"/>
      <c r="O229" s="161"/>
      <c r="P229" s="162">
        <f>SUM(P230:P237)</f>
        <v>0</v>
      </c>
      <c r="Q229" s="161"/>
      <c r="R229" s="162">
        <f>SUM(R230:R237)</f>
        <v>4.2942719999999994</v>
      </c>
      <c r="S229" s="161"/>
      <c r="T229" s="163">
        <f>SUM(T230:T237)</f>
        <v>0</v>
      </c>
      <c r="AR229" s="164" t="s">
        <v>77</v>
      </c>
      <c r="AT229" s="165" t="s">
        <v>71</v>
      </c>
      <c r="AU229" s="165" t="s">
        <v>77</v>
      </c>
      <c r="AY229" s="164" t="s">
        <v>115</v>
      </c>
      <c r="BK229" s="166">
        <f>SUM(BK230:BK237)</f>
        <v>0</v>
      </c>
    </row>
    <row r="230" spans="1:65" s="2" customFormat="1" ht="24.2" customHeight="1">
      <c r="A230" s="35"/>
      <c r="B230" s="36"/>
      <c r="C230" s="169" t="s">
        <v>348</v>
      </c>
      <c r="D230" s="169" t="s">
        <v>117</v>
      </c>
      <c r="E230" s="170" t="s">
        <v>349</v>
      </c>
      <c r="F230" s="171" t="s">
        <v>350</v>
      </c>
      <c r="G230" s="172" t="s">
        <v>120</v>
      </c>
      <c r="H230" s="173">
        <v>9.6</v>
      </c>
      <c r="I230" s="174"/>
      <c r="J230" s="175">
        <f>ROUND(I230*H230,2)</f>
        <v>0</v>
      </c>
      <c r="K230" s="171" t="s">
        <v>121</v>
      </c>
      <c r="L230" s="40"/>
      <c r="M230" s="176" t="s">
        <v>19</v>
      </c>
      <c r="N230" s="177" t="s">
        <v>43</v>
      </c>
      <c r="O230" s="65"/>
      <c r="P230" s="178">
        <f>O230*H230</f>
        <v>0</v>
      </c>
      <c r="Q230" s="178">
        <v>0.34499999999999997</v>
      </c>
      <c r="R230" s="178">
        <f>Q230*H230</f>
        <v>3.3119999999999998</v>
      </c>
      <c r="S230" s="178">
        <v>0</v>
      </c>
      <c r="T230" s="17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0" t="s">
        <v>122</v>
      </c>
      <c r="AT230" s="180" t="s">
        <v>117</v>
      </c>
      <c r="AU230" s="180" t="s">
        <v>79</v>
      </c>
      <c r="AY230" s="18" t="s">
        <v>115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77</v>
      </c>
      <c r="BK230" s="181">
        <f>ROUND(I230*H230,2)</f>
        <v>0</v>
      </c>
      <c r="BL230" s="18" t="s">
        <v>122</v>
      </c>
      <c r="BM230" s="180" t="s">
        <v>351</v>
      </c>
    </row>
    <row r="231" spans="1:65" s="2" customFormat="1" ht="11.25">
      <c r="A231" s="35"/>
      <c r="B231" s="36"/>
      <c r="C231" s="37"/>
      <c r="D231" s="182" t="s">
        <v>124</v>
      </c>
      <c r="E231" s="37"/>
      <c r="F231" s="183" t="s">
        <v>352</v>
      </c>
      <c r="G231" s="37"/>
      <c r="H231" s="37"/>
      <c r="I231" s="184"/>
      <c r="J231" s="37"/>
      <c r="K231" s="37"/>
      <c r="L231" s="40"/>
      <c r="M231" s="185"/>
      <c r="N231" s="18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124</v>
      </c>
      <c r="AU231" s="18" t="s">
        <v>79</v>
      </c>
    </row>
    <row r="232" spans="1:65" s="13" customFormat="1" ht="11.25">
      <c r="B232" s="187"/>
      <c r="C232" s="188"/>
      <c r="D232" s="189" t="s">
        <v>126</v>
      </c>
      <c r="E232" s="190" t="s">
        <v>19</v>
      </c>
      <c r="F232" s="191" t="s">
        <v>127</v>
      </c>
      <c r="G232" s="188"/>
      <c r="H232" s="192">
        <v>9.6</v>
      </c>
      <c r="I232" s="193"/>
      <c r="J232" s="188"/>
      <c r="K232" s="188"/>
      <c r="L232" s="194"/>
      <c r="M232" s="195"/>
      <c r="N232" s="196"/>
      <c r="O232" s="196"/>
      <c r="P232" s="196"/>
      <c r="Q232" s="196"/>
      <c r="R232" s="196"/>
      <c r="S232" s="196"/>
      <c r="T232" s="197"/>
      <c r="AT232" s="198" t="s">
        <v>126</v>
      </c>
      <c r="AU232" s="198" t="s">
        <v>79</v>
      </c>
      <c r="AV232" s="13" t="s">
        <v>79</v>
      </c>
      <c r="AW232" s="13" t="s">
        <v>34</v>
      </c>
      <c r="AX232" s="13" t="s">
        <v>77</v>
      </c>
      <c r="AY232" s="198" t="s">
        <v>115</v>
      </c>
    </row>
    <row r="233" spans="1:65" s="2" customFormat="1" ht="37.9" customHeight="1">
      <c r="A233" s="35"/>
      <c r="B233" s="36"/>
      <c r="C233" s="169" t="s">
        <v>353</v>
      </c>
      <c r="D233" s="169" t="s">
        <v>117</v>
      </c>
      <c r="E233" s="170" t="s">
        <v>354</v>
      </c>
      <c r="F233" s="171" t="s">
        <v>355</v>
      </c>
      <c r="G233" s="172" t="s">
        <v>120</v>
      </c>
      <c r="H233" s="173">
        <v>9.6</v>
      </c>
      <c r="I233" s="174"/>
      <c r="J233" s="175">
        <f>ROUND(I233*H233,2)</f>
        <v>0</v>
      </c>
      <c r="K233" s="171" t="s">
        <v>121</v>
      </c>
      <c r="L233" s="40"/>
      <c r="M233" s="176" t="s">
        <v>19</v>
      </c>
      <c r="N233" s="177" t="s">
        <v>43</v>
      </c>
      <c r="O233" s="65"/>
      <c r="P233" s="178">
        <f>O233*H233</f>
        <v>0</v>
      </c>
      <c r="Q233" s="178">
        <v>8.9219999999999994E-2</v>
      </c>
      <c r="R233" s="178">
        <f>Q233*H233</f>
        <v>0.85651199999999994</v>
      </c>
      <c r="S233" s="178">
        <v>0</v>
      </c>
      <c r="T233" s="17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0" t="s">
        <v>122</v>
      </c>
      <c r="AT233" s="180" t="s">
        <v>117</v>
      </c>
      <c r="AU233" s="180" t="s">
        <v>79</v>
      </c>
      <c r="AY233" s="18" t="s">
        <v>115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77</v>
      </c>
      <c r="BK233" s="181">
        <f>ROUND(I233*H233,2)</f>
        <v>0</v>
      </c>
      <c r="BL233" s="18" t="s">
        <v>122</v>
      </c>
      <c r="BM233" s="180" t="s">
        <v>356</v>
      </c>
    </row>
    <row r="234" spans="1:65" s="2" customFormat="1" ht="11.25">
      <c r="A234" s="35"/>
      <c r="B234" s="36"/>
      <c r="C234" s="37"/>
      <c r="D234" s="182" t="s">
        <v>124</v>
      </c>
      <c r="E234" s="37"/>
      <c r="F234" s="183" t="s">
        <v>357</v>
      </c>
      <c r="G234" s="37"/>
      <c r="H234" s="37"/>
      <c r="I234" s="184"/>
      <c r="J234" s="37"/>
      <c r="K234" s="37"/>
      <c r="L234" s="40"/>
      <c r="M234" s="185"/>
      <c r="N234" s="18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124</v>
      </c>
      <c r="AU234" s="18" t="s">
        <v>79</v>
      </c>
    </row>
    <row r="235" spans="1:65" s="13" customFormat="1" ht="11.25">
      <c r="B235" s="187"/>
      <c r="C235" s="188"/>
      <c r="D235" s="189" t="s">
        <v>126</v>
      </c>
      <c r="E235" s="190" t="s">
        <v>19</v>
      </c>
      <c r="F235" s="191" t="s">
        <v>127</v>
      </c>
      <c r="G235" s="188"/>
      <c r="H235" s="192">
        <v>9.6</v>
      </c>
      <c r="I235" s="193"/>
      <c r="J235" s="188"/>
      <c r="K235" s="188"/>
      <c r="L235" s="194"/>
      <c r="M235" s="195"/>
      <c r="N235" s="196"/>
      <c r="O235" s="196"/>
      <c r="P235" s="196"/>
      <c r="Q235" s="196"/>
      <c r="R235" s="196"/>
      <c r="S235" s="196"/>
      <c r="T235" s="197"/>
      <c r="AT235" s="198" t="s">
        <v>126</v>
      </c>
      <c r="AU235" s="198" t="s">
        <v>79</v>
      </c>
      <c r="AV235" s="13" t="s">
        <v>79</v>
      </c>
      <c r="AW235" s="13" t="s">
        <v>34</v>
      </c>
      <c r="AX235" s="13" t="s">
        <v>77</v>
      </c>
      <c r="AY235" s="198" t="s">
        <v>115</v>
      </c>
    </row>
    <row r="236" spans="1:65" s="2" customFormat="1" ht="16.5" customHeight="1">
      <c r="A236" s="35"/>
      <c r="B236" s="36"/>
      <c r="C236" s="221" t="s">
        <v>358</v>
      </c>
      <c r="D236" s="221" t="s">
        <v>263</v>
      </c>
      <c r="E236" s="222" t="s">
        <v>359</v>
      </c>
      <c r="F236" s="223" t="s">
        <v>360</v>
      </c>
      <c r="G236" s="224" t="s">
        <v>120</v>
      </c>
      <c r="H236" s="225">
        <v>0.96</v>
      </c>
      <c r="I236" s="226"/>
      <c r="J236" s="227">
        <f>ROUND(I236*H236,2)</f>
        <v>0</v>
      </c>
      <c r="K236" s="223" t="s">
        <v>121</v>
      </c>
      <c r="L236" s="228"/>
      <c r="M236" s="229" t="s">
        <v>19</v>
      </c>
      <c r="N236" s="230" t="s">
        <v>43</v>
      </c>
      <c r="O236" s="65"/>
      <c r="P236" s="178">
        <f>O236*H236</f>
        <v>0</v>
      </c>
      <c r="Q236" s="178">
        <v>0.13100000000000001</v>
      </c>
      <c r="R236" s="178">
        <f>Q236*H236</f>
        <v>0.12576000000000001</v>
      </c>
      <c r="S236" s="178">
        <v>0</v>
      </c>
      <c r="T236" s="17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0" t="s">
        <v>171</v>
      </c>
      <c r="AT236" s="180" t="s">
        <v>263</v>
      </c>
      <c r="AU236" s="180" t="s">
        <v>79</v>
      </c>
      <c r="AY236" s="18" t="s">
        <v>115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77</v>
      </c>
      <c r="BK236" s="181">
        <f>ROUND(I236*H236,2)</f>
        <v>0</v>
      </c>
      <c r="BL236" s="18" t="s">
        <v>122</v>
      </c>
      <c r="BM236" s="180" t="s">
        <v>361</v>
      </c>
    </row>
    <row r="237" spans="1:65" s="13" customFormat="1" ht="11.25">
      <c r="B237" s="187"/>
      <c r="C237" s="188"/>
      <c r="D237" s="189" t="s">
        <v>126</v>
      </c>
      <c r="E237" s="190" t="s">
        <v>19</v>
      </c>
      <c r="F237" s="191" t="s">
        <v>362</v>
      </c>
      <c r="G237" s="188"/>
      <c r="H237" s="192">
        <v>0.96</v>
      </c>
      <c r="I237" s="193"/>
      <c r="J237" s="188"/>
      <c r="K237" s="188"/>
      <c r="L237" s="194"/>
      <c r="M237" s="195"/>
      <c r="N237" s="196"/>
      <c r="O237" s="196"/>
      <c r="P237" s="196"/>
      <c r="Q237" s="196"/>
      <c r="R237" s="196"/>
      <c r="S237" s="196"/>
      <c r="T237" s="197"/>
      <c r="AT237" s="198" t="s">
        <v>126</v>
      </c>
      <c r="AU237" s="198" t="s">
        <v>79</v>
      </c>
      <c r="AV237" s="13" t="s">
        <v>79</v>
      </c>
      <c r="AW237" s="13" t="s">
        <v>34</v>
      </c>
      <c r="AX237" s="13" t="s">
        <v>77</v>
      </c>
      <c r="AY237" s="198" t="s">
        <v>115</v>
      </c>
    </row>
    <row r="238" spans="1:65" s="12" customFormat="1" ht="22.9" customHeight="1">
      <c r="B238" s="153"/>
      <c r="C238" s="154"/>
      <c r="D238" s="155" t="s">
        <v>71</v>
      </c>
      <c r="E238" s="167" t="s">
        <v>171</v>
      </c>
      <c r="F238" s="167" t="s">
        <v>363</v>
      </c>
      <c r="G238" s="154"/>
      <c r="H238" s="154"/>
      <c r="I238" s="157"/>
      <c r="J238" s="168">
        <f>BK238</f>
        <v>0</v>
      </c>
      <c r="K238" s="154"/>
      <c r="L238" s="159"/>
      <c r="M238" s="160"/>
      <c r="N238" s="161"/>
      <c r="O238" s="161"/>
      <c r="P238" s="162">
        <f>SUM(P239:P275)</f>
        <v>0</v>
      </c>
      <c r="Q238" s="161"/>
      <c r="R238" s="162">
        <f>SUM(R239:R275)</f>
        <v>0.85980346000000007</v>
      </c>
      <c r="S238" s="161"/>
      <c r="T238" s="163">
        <f>SUM(T239:T275)</f>
        <v>0</v>
      </c>
      <c r="AR238" s="164" t="s">
        <v>77</v>
      </c>
      <c r="AT238" s="165" t="s">
        <v>71</v>
      </c>
      <c r="AU238" s="165" t="s">
        <v>77</v>
      </c>
      <c r="AY238" s="164" t="s">
        <v>115</v>
      </c>
      <c r="BK238" s="166">
        <f>SUM(BK239:BK275)</f>
        <v>0</v>
      </c>
    </row>
    <row r="239" spans="1:65" s="2" customFormat="1" ht="24.2" customHeight="1">
      <c r="A239" s="35"/>
      <c r="B239" s="36"/>
      <c r="C239" s="169" t="s">
        <v>364</v>
      </c>
      <c r="D239" s="169" t="s">
        <v>117</v>
      </c>
      <c r="E239" s="170" t="s">
        <v>365</v>
      </c>
      <c r="F239" s="171" t="s">
        <v>366</v>
      </c>
      <c r="G239" s="172" t="s">
        <v>135</v>
      </c>
      <c r="H239" s="173">
        <v>45.7</v>
      </c>
      <c r="I239" s="174"/>
      <c r="J239" s="175">
        <f>ROUND(I239*H239,2)</f>
        <v>0</v>
      </c>
      <c r="K239" s="171" t="s">
        <v>121</v>
      </c>
      <c r="L239" s="40"/>
      <c r="M239" s="176" t="s">
        <v>19</v>
      </c>
      <c r="N239" s="177" t="s">
        <v>43</v>
      </c>
      <c r="O239" s="65"/>
      <c r="P239" s="178">
        <f>O239*H239</f>
        <v>0</v>
      </c>
      <c r="Q239" s="178">
        <v>2.7899999999999999E-3</v>
      </c>
      <c r="R239" s="178">
        <f>Q239*H239</f>
        <v>0.12750300000000001</v>
      </c>
      <c r="S239" s="178">
        <v>0</v>
      </c>
      <c r="T239" s="17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0" t="s">
        <v>122</v>
      </c>
      <c r="AT239" s="180" t="s">
        <v>117</v>
      </c>
      <c r="AU239" s="180" t="s">
        <v>79</v>
      </c>
      <c r="AY239" s="18" t="s">
        <v>115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77</v>
      </c>
      <c r="BK239" s="181">
        <f>ROUND(I239*H239,2)</f>
        <v>0</v>
      </c>
      <c r="BL239" s="18" t="s">
        <v>122</v>
      </c>
      <c r="BM239" s="180" t="s">
        <v>367</v>
      </c>
    </row>
    <row r="240" spans="1:65" s="2" customFormat="1" ht="11.25">
      <c r="A240" s="35"/>
      <c r="B240" s="36"/>
      <c r="C240" s="37"/>
      <c r="D240" s="182" t="s">
        <v>124</v>
      </c>
      <c r="E240" s="37"/>
      <c r="F240" s="183" t="s">
        <v>368</v>
      </c>
      <c r="G240" s="37"/>
      <c r="H240" s="37"/>
      <c r="I240" s="184"/>
      <c r="J240" s="37"/>
      <c r="K240" s="37"/>
      <c r="L240" s="40"/>
      <c r="M240" s="185"/>
      <c r="N240" s="18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124</v>
      </c>
      <c r="AU240" s="18" t="s">
        <v>79</v>
      </c>
    </row>
    <row r="241" spans="1:65" s="13" customFormat="1" ht="11.25">
      <c r="B241" s="187"/>
      <c r="C241" s="188"/>
      <c r="D241" s="189" t="s">
        <v>126</v>
      </c>
      <c r="E241" s="190" t="s">
        <v>19</v>
      </c>
      <c r="F241" s="191" t="s">
        <v>369</v>
      </c>
      <c r="G241" s="188"/>
      <c r="H241" s="192">
        <v>45.7</v>
      </c>
      <c r="I241" s="193"/>
      <c r="J241" s="188"/>
      <c r="K241" s="188"/>
      <c r="L241" s="194"/>
      <c r="M241" s="195"/>
      <c r="N241" s="196"/>
      <c r="O241" s="196"/>
      <c r="P241" s="196"/>
      <c r="Q241" s="196"/>
      <c r="R241" s="196"/>
      <c r="S241" s="196"/>
      <c r="T241" s="197"/>
      <c r="AT241" s="198" t="s">
        <v>126</v>
      </c>
      <c r="AU241" s="198" t="s">
        <v>79</v>
      </c>
      <c r="AV241" s="13" t="s">
        <v>79</v>
      </c>
      <c r="AW241" s="13" t="s">
        <v>34</v>
      </c>
      <c r="AX241" s="13" t="s">
        <v>77</v>
      </c>
      <c r="AY241" s="198" t="s">
        <v>115</v>
      </c>
    </row>
    <row r="242" spans="1:65" s="2" customFormat="1" ht="16.5" customHeight="1">
      <c r="A242" s="35"/>
      <c r="B242" s="36"/>
      <c r="C242" s="169" t="s">
        <v>370</v>
      </c>
      <c r="D242" s="169" t="s">
        <v>117</v>
      </c>
      <c r="E242" s="170" t="s">
        <v>371</v>
      </c>
      <c r="F242" s="171" t="s">
        <v>372</v>
      </c>
      <c r="G242" s="172" t="s">
        <v>373</v>
      </c>
      <c r="H242" s="173">
        <v>1</v>
      </c>
      <c r="I242" s="174"/>
      <c r="J242" s="175">
        <f>ROUND(I242*H242,2)</f>
        <v>0</v>
      </c>
      <c r="K242" s="171" t="s">
        <v>19</v>
      </c>
      <c r="L242" s="40"/>
      <c r="M242" s="176" t="s">
        <v>19</v>
      </c>
      <c r="N242" s="177" t="s">
        <v>43</v>
      </c>
      <c r="O242" s="65"/>
      <c r="P242" s="178">
        <f>O242*H242</f>
        <v>0</v>
      </c>
      <c r="Q242" s="178">
        <v>1.235E-2</v>
      </c>
      <c r="R242" s="178">
        <f>Q242*H242</f>
        <v>1.235E-2</v>
      </c>
      <c r="S242" s="178">
        <v>0</v>
      </c>
      <c r="T242" s="17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0" t="s">
        <v>122</v>
      </c>
      <c r="AT242" s="180" t="s">
        <v>117</v>
      </c>
      <c r="AU242" s="180" t="s">
        <v>79</v>
      </c>
      <c r="AY242" s="18" t="s">
        <v>115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8" t="s">
        <v>77</v>
      </c>
      <c r="BK242" s="181">
        <f>ROUND(I242*H242,2)</f>
        <v>0</v>
      </c>
      <c r="BL242" s="18" t="s">
        <v>122</v>
      </c>
      <c r="BM242" s="180" t="s">
        <v>374</v>
      </c>
    </row>
    <row r="243" spans="1:65" s="2" customFormat="1" ht="24.2" customHeight="1">
      <c r="A243" s="35"/>
      <c r="B243" s="36"/>
      <c r="C243" s="169" t="s">
        <v>375</v>
      </c>
      <c r="D243" s="169" t="s">
        <v>117</v>
      </c>
      <c r="E243" s="170" t="s">
        <v>376</v>
      </c>
      <c r="F243" s="171" t="s">
        <v>377</v>
      </c>
      <c r="G243" s="172" t="s">
        <v>373</v>
      </c>
      <c r="H243" s="173">
        <v>14</v>
      </c>
      <c r="I243" s="174"/>
      <c r="J243" s="175">
        <f>ROUND(I243*H243,2)</f>
        <v>0</v>
      </c>
      <c r="K243" s="171" t="s">
        <v>121</v>
      </c>
      <c r="L243" s="40"/>
      <c r="M243" s="176" t="s">
        <v>19</v>
      </c>
      <c r="N243" s="177" t="s">
        <v>43</v>
      </c>
      <c r="O243" s="65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0" t="s">
        <v>122</v>
      </c>
      <c r="AT243" s="180" t="s">
        <v>117</v>
      </c>
      <c r="AU243" s="180" t="s">
        <v>79</v>
      </c>
      <c r="AY243" s="18" t="s">
        <v>115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77</v>
      </c>
      <c r="BK243" s="181">
        <f>ROUND(I243*H243,2)</f>
        <v>0</v>
      </c>
      <c r="BL243" s="18" t="s">
        <v>122</v>
      </c>
      <c r="BM243" s="180" t="s">
        <v>378</v>
      </c>
    </row>
    <row r="244" spans="1:65" s="2" customFormat="1" ht="11.25">
      <c r="A244" s="35"/>
      <c r="B244" s="36"/>
      <c r="C244" s="37"/>
      <c r="D244" s="182" t="s">
        <v>124</v>
      </c>
      <c r="E244" s="37"/>
      <c r="F244" s="183" t="s">
        <v>379</v>
      </c>
      <c r="G244" s="37"/>
      <c r="H244" s="37"/>
      <c r="I244" s="184"/>
      <c r="J244" s="37"/>
      <c r="K244" s="37"/>
      <c r="L244" s="40"/>
      <c r="M244" s="185"/>
      <c r="N244" s="18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124</v>
      </c>
      <c r="AU244" s="18" t="s">
        <v>79</v>
      </c>
    </row>
    <row r="245" spans="1:65" s="2" customFormat="1" ht="16.5" customHeight="1">
      <c r="A245" s="35"/>
      <c r="B245" s="36"/>
      <c r="C245" s="221" t="s">
        <v>380</v>
      </c>
      <c r="D245" s="221" t="s">
        <v>263</v>
      </c>
      <c r="E245" s="222" t="s">
        <v>381</v>
      </c>
      <c r="F245" s="223" t="s">
        <v>382</v>
      </c>
      <c r="G245" s="224" t="s">
        <v>373</v>
      </c>
      <c r="H245" s="225">
        <v>8</v>
      </c>
      <c r="I245" s="226"/>
      <c r="J245" s="227">
        <f>ROUND(I245*H245,2)</f>
        <v>0</v>
      </c>
      <c r="K245" s="223" t="s">
        <v>121</v>
      </c>
      <c r="L245" s="228"/>
      <c r="M245" s="229" t="s">
        <v>19</v>
      </c>
      <c r="N245" s="230" t="s">
        <v>43</v>
      </c>
      <c r="O245" s="65"/>
      <c r="P245" s="178">
        <f>O245*H245</f>
        <v>0</v>
      </c>
      <c r="Q245" s="178">
        <v>6.4999999999999997E-4</v>
      </c>
      <c r="R245" s="178">
        <f>Q245*H245</f>
        <v>5.1999999999999998E-3</v>
      </c>
      <c r="S245" s="178">
        <v>0</v>
      </c>
      <c r="T245" s="17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0" t="s">
        <v>171</v>
      </c>
      <c r="AT245" s="180" t="s">
        <v>263</v>
      </c>
      <c r="AU245" s="180" t="s">
        <v>79</v>
      </c>
      <c r="AY245" s="18" t="s">
        <v>115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77</v>
      </c>
      <c r="BK245" s="181">
        <f>ROUND(I245*H245,2)</f>
        <v>0</v>
      </c>
      <c r="BL245" s="18" t="s">
        <v>122</v>
      </c>
      <c r="BM245" s="180" t="s">
        <v>383</v>
      </c>
    </row>
    <row r="246" spans="1:65" s="2" customFormat="1" ht="16.5" customHeight="1">
      <c r="A246" s="35"/>
      <c r="B246" s="36"/>
      <c r="C246" s="221" t="s">
        <v>384</v>
      </c>
      <c r="D246" s="221" t="s">
        <v>263</v>
      </c>
      <c r="E246" s="222" t="s">
        <v>385</v>
      </c>
      <c r="F246" s="223" t="s">
        <v>386</v>
      </c>
      <c r="G246" s="224" t="s">
        <v>373</v>
      </c>
      <c r="H246" s="225">
        <v>3</v>
      </c>
      <c r="I246" s="226"/>
      <c r="J246" s="227">
        <f>ROUND(I246*H246,2)</f>
        <v>0</v>
      </c>
      <c r="K246" s="223" t="s">
        <v>121</v>
      </c>
      <c r="L246" s="228"/>
      <c r="M246" s="229" t="s">
        <v>19</v>
      </c>
      <c r="N246" s="230" t="s">
        <v>43</v>
      </c>
      <c r="O246" s="65"/>
      <c r="P246" s="178">
        <f>O246*H246</f>
        <v>0</v>
      </c>
      <c r="Q246" s="178">
        <v>8.8000000000000003E-4</v>
      </c>
      <c r="R246" s="178">
        <f>Q246*H246</f>
        <v>2.64E-3</v>
      </c>
      <c r="S246" s="178">
        <v>0</v>
      </c>
      <c r="T246" s="17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0" t="s">
        <v>171</v>
      </c>
      <c r="AT246" s="180" t="s">
        <v>263</v>
      </c>
      <c r="AU246" s="180" t="s">
        <v>79</v>
      </c>
      <c r="AY246" s="18" t="s">
        <v>115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77</v>
      </c>
      <c r="BK246" s="181">
        <f>ROUND(I246*H246,2)</f>
        <v>0</v>
      </c>
      <c r="BL246" s="18" t="s">
        <v>122</v>
      </c>
      <c r="BM246" s="180" t="s">
        <v>387</v>
      </c>
    </row>
    <row r="247" spans="1:65" s="2" customFormat="1" ht="16.5" customHeight="1">
      <c r="A247" s="35"/>
      <c r="B247" s="36"/>
      <c r="C247" s="221" t="s">
        <v>388</v>
      </c>
      <c r="D247" s="221" t="s">
        <v>263</v>
      </c>
      <c r="E247" s="222" t="s">
        <v>389</v>
      </c>
      <c r="F247" s="223" t="s">
        <v>390</v>
      </c>
      <c r="G247" s="224" t="s">
        <v>373</v>
      </c>
      <c r="H247" s="225">
        <v>3</v>
      </c>
      <c r="I247" s="226"/>
      <c r="J247" s="227">
        <f>ROUND(I247*H247,2)</f>
        <v>0</v>
      </c>
      <c r="K247" s="223" t="s">
        <v>121</v>
      </c>
      <c r="L247" s="228"/>
      <c r="M247" s="229" t="s">
        <v>19</v>
      </c>
      <c r="N247" s="230" t="s">
        <v>43</v>
      </c>
      <c r="O247" s="65"/>
      <c r="P247" s="178">
        <f>O247*H247</f>
        <v>0</v>
      </c>
      <c r="Q247" s="178">
        <v>4.0999999999999999E-4</v>
      </c>
      <c r="R247" s="178">
        <f>Q247*H247</f>
        <v>1.23E-3</v>
      </c>
      <c r="S247" s="178">
        <v>0</v>
      </c>
      <c r="T247" s="17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0" t="s">
        <v>171</v>
      </c>
      <c r="AT247" s="180" t="s">
        <v>263</v>
      </c>
      <c r="AU247" s="180" t="s">
        <v>79</v>
      </c>
      <c r="AY247" s="18" t="s">
        <v>115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77</v>
      </c>
      <c r="BK247" s="181">
        <f>ROUND(I247*H247,2)</f>
        <v>0</v>
      </c>
      <c r="BL247" s="18" t="s">
        <v>122</v>
      </c>
      <c r="BM247" s="180" t="s">
        <v>391</v>
      </c>
    </row>
    <row r="248" spans="1:65" s="2" customFormat="1" ht="24.2" customHeight="1">
      <c r="A248" s="35"/>
      <c r="B248" s="36"/>
      <c r="C248" s="169" t="s">
        <v>392</v>
      </c>
      <c r="D248" s="169" t="s">
        <v>117</v>
      </c>
      <c r="E248" s="170" t="s">
        <v>393</v>
      </c>
      <c r="F248" s="171" t="s">
        <v>394</v>
      </c>
      <c r="G248" s="172" t="s">
        <v>373</v>
      </c>
      <c r="H248" s="173">
        <v>3</v>
      </c>
      <c r="I248" s="174"/>
      <c r="J248" s="175">
        <f>ROUND(I248*H248,2)</f>
        <v>0</v>
      </c>
      <c r="K248" s="171" t="s">
        <v>121</v>
      </c>
      <c r="L248" s="40"/>
      <c r="M248" s="176" t="s">
        <v>19</v>
      </c>
      <c r="N248" s="177" t="s">
        <v>43</v>
      </c>
      <c r="O248" s="65"/>
      <c r="P248" s="178">
        <f>O248*H248</f>
        <v>0</v>
      </c>
      <c r="Q248" s="178">
        <v>0</v>
      </c>
      <c r="R248" s="178">
        <f>Q248*H248</f>
        <v>0</v>
      </c>
      <c r="S248" s="178">
        <v>0</v>
      </c>
      <c r="T248" s="17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0" t="s">
        <v>122</v>
      </c>
      <c r="AT248" s="180" t="s">
        <v>117</v>
      </c>
      <c r="AU248" s="180" t="s">
        <v>79</v>
      </c>
      <c r="AY248" s="18" t="s">
        <v>115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77</v>
      </c>
      <c r="BK248" s="181">
        <f>ROUND(I248*H248,2)</f>
        <v>0</v>
      </c>
      <c r="BL248" s="18" t="s">
        <v>122</v>
      </c>
      <c r="BM248" s="180" t="s">
        <v>395</v>
      </c>
    </row>
    <row r="249" spans="1:65" s="2" customFormat="1" ht="11.25">
      <c r="A249" s="35"/>
      <c r="B249" s="36"/>
      <c r="C249" s="37"/>
      <c r="D249" s="182" t="s">
        <v>124</v>
      </c>
      <c r="E249" s="37"/>
      <c r="F249" s="183" t="s">
        <v>396</v>
      </c>
      <c r="G249" s="37"/>
      <c r="H249" s="37"/>
      <c r="I249" s="184"/>
      <c r="J249" s="37"/>
      <c r="K249" s="37"/>
      <c r="L249" s="40"/>
      <c r="M249" s="185"/>
      <c r="N249" s="18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124</v>
      </c>
      <c r="AU249" s="18" t="s">
        <v>79</v>
      </c>
    </row>
    <row r="250" spans="1:65" s="2" customFormat="1" ht="16.5" customHeight="1">
      <c r="A250" s="35"/>
      <c r="B250" s="36"/>
      <c r="C250" s="221" t="s">
        <v>397</v>
      </c>
      <c r="D250" s="221" t="s">
        <v>263</v>
      </c>
      <c r="E250" s="222" t="s">
        <v>398</v>
      </c>
      <c r="F250" s="223" t="s">
        <v>399</v>
      </c>
      <c r="G250" s="224" t="s">
        <v>373</v>
      </c>
      <c r="H250" s="225">
        <v>3</v>
      </c>
      <c r="I250" s="226"/>
      <c r="J250" s="227">
        <f>ROUND(I250*H250,2)</f>
        <v>0</v>
      </c>
      <c r="K250" s="223" t="s">
        <v>121</v>
      </c>
      <c r="L250" s="228"/>
      <c r="M250" s="229" t="s">
        <v>19</v>
      </c>
      <c r="N250" s="230" t="s">
        <v>43</v>
      </c>
      <c r="O250" s="65"/>
      <c r="P250" s="178">
        <f>O250*H250</f>
        <v>0</v>
      </c>
      <c r="Q250" s="178">
        <v>1.5399999999999999E-3</v>
      </c>
      <c r="R250" s="178">
        <f>Q250*H250</f>
        <v>4.62E-3</v>
      </c>
      <c r="S250" s="178">
        <v>0</v>
      </c>
      <c r="T250" s="17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0" t="s">
        <v>171</v>
      </c>
      <c r="AT250" s="180" t="s">
        <v>263</v>
      </c>
      <c r="AU250" s="180" t="s">
        <v>79</v>
      </c>
      <c r="AY250" s="18" t="s">
        <v>115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77</v>
      </c>
      <c r="BK250" s="181">
        <f>ROUND(I250*H250,2)</f>
        <v>0</v>
      </c>
      <c r="BL250" s="18" t="s">
        <v>122</v>
      </c>
      <c r="BM250" s="180" t="s">
        <v>400</v>
      </c>
    </row>
    <row r="251" spans="1:65" s="2" customFormat="1" ht="16.5" customHeight="1">
      <c r="A251" s="35"/>
      <c r="B251" s="36"/>
      <c r="C251" s="169" t="s">
        <v>401</v>
      </c>
      <c r="D251" s="169" t="s">
        <v>117</v>
      </c>
      <c r="E251" s="170" t="s">
        <v>402</v>
      </c>
      <c r="F251" s="171" t="s">
        <v>403</v>
      </c>
      <c r="G251" s="172" t="s">
        <v>135</v>
      </c>
      <c r="H251" s="173">
        <v>45.7</v>
      </c>
      <c r="I251" s="174"/>
      <c r="J251" s="175">
        <f>ROUND(I251*H251,2)</f>
        <v>0</v>
      </c>
      <c r="K251" s="171" t="s">
        <v>121</v>
      </c>
      <c r="L251" s="40"/>
      <c r="M251" s="176" t="s">
        <v>19</v>
      </c>
      <c r="N251" s="177" t="s">
        <v>43</v>
      </c>
      <c r="O251" s="65"/>
      <c r="P251" s="178">
        <f>O251*H251</f>
        <v>0</v>
      </c>
      <c r="Q251" s="178">
        <v>0</v>
      </c>
      <c r="R251" s="178">
        <f>Q251*H251</f>
        <v>0</v>
      </c>
      <c r="S251" s="178">
        <v>0</v>
      </c>
      <c r="T251" s="17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0" t="s">
        <v>122</v>
      </c>
      <c r="AT251" s="180" t="s">
        <v>117</v>
      </c>
      <c r="AU251" s="180" t="s">
        <v>79</v>
      </c>
      <c r="AY251" s="18" t="s">
        <v>115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18" t="s">
        <v>77</v>
      </c>
      <c r="BK251" s="181">
        <f>ROUND(I251*H251,2)</f>
        <v>0</v>
      </c>
      <c r="BL251" s="18" t="s">
        <v>122</v>
      </c>
      <c r="BM251" s="180" t="s">
        <v>404</v>
      </c>
    </row>
    <row r="252" spans="1:65" s="2" customFormat="1" ht="11.25">
      <c r="A252" s="35"/>
      <c r="B252" s="36"/>
      <c r="C252" s="37"/>
      <c r="D252" s="182" t="s">
        <v>124</v>
      </c>
      <c r="E252" s="37"/>
      <c r="F252" s="183" t="s">
        <v>405</v>
      </c>
      <c r="G252" s="37"/>
      <c r="H252" s="37"/>
      <c r="I252" s="184"/>
      <c r="J252" s="37"/>
      <c r="K252" s="37"/>
      <c r="L252" s="40"/>
      <c r="M252" s="185"/>
      <c r="N252" s="186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124</v>
      </c>
      <c r="AU252" s="18" t="s">
        <v>79</v>
      </c>
    </row>
    <row r="253" spans="1:65" s="2" customFormat="1" ht="16.5" customHeight="1">
      <c r="A253" s="35"/>
      <c r="B253" s="36"/>
      <c r="C253" s="169" t="s">
        <v>406</v>
      </c>
      <c r="D253" s="169" t="s">
        <v>117</v>
      </c>
      <c r="E253" s="170" t="s">
        <v>407</v>
      </c>
      <c r="F253" s="171" t="s">
        <v>408</v>
      </c>
      <c r="G253" s="172" t="s">
        <v>373</v>
      </c>
      <c r="H253" s="173">
        <v>1</v>
      </c>
      <c r="I253" s="174"/>
      <c r="J253" s="175">
        <f>ROUND(I253*H253,2)</f>
        <v>0</v>
      </c>
      <c r="K253" s="171" t="s">
        <v>121</v>
      </c>
      <c r="L253" s="40"/>
      <c r="M253" s="176" t="s">
        <v>19</v>
      </c>
      <c r="N253" s="177" t="s">
        <v>43</v>
      </c>
      <c r="O253" s="65"/>
      <c r="P253" s="178">
        <f>O253*H253</f>
        <v>0</v>
      </c>
      <c r="Q253" s="178">
        <v>0.45937</v>
      </c>
      <c r="R253" s="178">
        <f>Q253*H253</f>
        <v>0.45937</v>
      </c>
      <c r="S253" s="178">
        <v>0</v>
      </c>
      <c r="T253" s="17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0" t="s">
        <v>122</v>
      </c>
      <c r="AT253" s="180" t="s">
        <v>117</v>
      </c>
      <c r="AU253" s="180" t="s">
        <v>79</v>
      </c>
      <c r="AY253" s="18" t="s">
        <v>115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8" t="s">
        <v>77</v>
      </c>
      <c r="BK253" s="181">
        <f>ROUND(I253*H253,2)</f>
        <v>0</v>
      </c>
      <c r="BL253" s="18" t="s">
        <v>122</v>
      </c>
      <c r="BM253" s="180" t="s">
        <v>409</v>
      </c>
    </row>
    <row r="254" spans="1:65" s="2" customFormat="1" ht="11.25">
      <c r="A254" s="35"/>
      <c r="B254" s="36"/>
      <c r="C254" s="37"/>
      <c r="D254" s="182" t="s">
        <v>124</v>
      </c>
      <c r="E254" s="37"/>
      <c r="F254" s="183" t="s">
        <v>410</v>
      </c>
      <c r="G254" s="37"/>
      <c r="H254" s="37"/>
      <c r="I254" s="184"/>
      <c r="J254" s="37"/>
      <c r="K254" s="37"/>
      <c r="L254" s="40"/>
      <c r="M254" s="185"/>
      <c r="N254" s="186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124</v>
      </c>
      <c r="AU254" s="18" t="s">
        <v>79</v>
      </c>
    </row>
    <row r="255" spans="1:65" s="2" customFormat="1" ht="24.2" customHeight="1">
      <c r="A255" s="35"/>
      <c r="B255" s="36"/>
      <c r="C255" s="169" t="s">
        <v>411</v>
      </c>
      <c r="D255" s="169" t="s">
        <v>117</v>
      </c>
      <c r="E255" s="170" t="s">
        <v>412</v>
      </c>
      <c r="F255" s="171" t="s">
        <v>413</v>
      </c>
      <c r="G255" s="172" t="s">
        <v>373</v>
      </c>
      <c r="H255" s="173">
        <v>1</v>
      </c>
      <c r="I255" s="174"/>
      <c r="J255" s="175">
        <f>ROUND(I255*H255,2)</f>
        <v>0</v>
      </c>
      <c r="K255" s="171" t="s">
        <v>121</v>
      </c>
      <c r="L255" s="40"/>
      <c r="M255" s="176" t="s">
        <v>19</v>
      </c>
      <c r="N255" s="177" t="s">
        <v>43</v>
      </c>
      <c r="O255" s="65"/>
      <c r="P255" s="178">
        <f>O255*H255</f>
        <v>0</v>
      </c>
      <c r="Q255" s="178">
        <v>3.8859999999999999E-2</v>
      </c>
      <c r="R255" s="178">
        <f>Q255*H255</f>
        <v>3.8859999999999999E-2</v>
      </c>
      <c r="S255" s="178">
        <v>0</v>
      </c>
      <c r="T255" s="17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0" t="s">
        <v>122</v>
      </c>
      <c r="AT255" s="180" t="s">
        <v>117</v>
      </c>
      <c r="AU255" s="180" t="s">
        <v>79</v>
      </c>
      <c r="AY255" s="18" t="s">
        <v>115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77</v>
      </c>
      <c r="BK255" s="181">
        <f>ROUND(I255*H255,2)</f>
        <v>0</v>
      </c>
      <c r="BL255" s="18" t="s">
        <v>122</v>
      </c>
      <c r="BM255" s="180" t="s">
        <v>414</v>
      </c>
    </row>
    <row r="256" spans="1:65" s="2" customFormat="1" ht="11.25">
      <c r="A256" s="35"/>
      <c r="B256" s="36"/>
      <c r="C256" s="37"/>
      <c r="D256" s="182" t="s">
        <v>124</v>
      </c>
      <c r="E256" s="37"/>
      <c r="F256" s="183" t="s">
        <v>415</v>
      </c>
      <c r="G256" s="37"/>
      <c r="H256" s="37"/>
      <c r="I256" s="184"/>
      <c r="J256" s="37"/>
      <c r="K256" s="37"/>
      <c r="L256" s="40"/>
      <c r="M256" s="185"/>
      <c r="N256" s="18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124</v>
      </c>
      <c r="AU256" s="18" t="s">
        <v>79</v>
      </c>
    </row>
    <row r="257" spans="1:65" s="2" customFormat="1" ht="21.75" customHeight="1">
      <c r="A257" s="35"/>
      <c r="B257" s="36"/>
      <c r="C257" s="169" t="s">
        <v>416</v>
      </c>
      <c r="D257" s="169" t="s">
        <v>117</v>
      </c>
      <c r="E257" s="170" t="s">
        <v>417</v>
      </c>
      <c r="F257" s="171" t="s">
        <v>418</v>
      </c>
      <c r="G257" s="172" t="s">
        <v>373</v>
      </c>
      <c r="H257" s="173">
        <v>1</v>
      </c>
      <c r="I257" s="174"/>
      <c r="J257" s="175">
        <f>ROUND(I257*H257,2)</f>
        <v>0</v>
      </c>
      <c r="K257" s="171" t="s">
        <v>121</v>
      </c>
      <c r="L257" s="40"/>
      <c r="M257" s="176" t="s">
        <v>19</v>
      </c>
      <c r="N257" s="177" t="s">
        <v>43</v>
      </c>
      <c r="O257" s="65"/>
      <c r="P257" s="178">
        <f>O257*H257</f>
        <v>0</v>
      </c>
      <c r="Q257" s="178">
        <v>0.09</v>
      </c>
      <c r="R257" s="178">
        <f>Q257*H257</f>
        <v>0.09</v>
      </c>
      <c r="S257" s="178">
        <v>0</v>
      </c>
      <c r="T257" s="17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0" t="s">
        <v>122</v>
      </c>
      <c r="AT257" s="180" t="s">
        <v>117</v>
      </c>
      <c r="AU257" s="180" t="s">
        <v>79</v>
      </c>
      <c r="AY257" s="18" t="s">
        <v>115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77</v>
      </c>
      <c r="BK257" s="181">
        <f>ROUND(I257*H257,2)</f>
        <v>0</v>
      </c>
      <c r="BL257" s="18" t="s">
        <v>122</v>
      </c>
      <c r="BM257" s="180" t="s">
        <v>419</v>
      </c>
    </row>
    <row r="258" spans="1:65" s="2" customFormat="1" ht="11.25">
      <c r="A258" s="35"/>
      <c r="B258" s="36"/>
      <c r="C258" s="37"/>
      <c r="D258" s="182" t="s">
        <v>124</v>
      </c>
      <c r="E258" s="37"/>
      <c r="F258" s="183" t="s">
        <v>420</v>
      </c>
      <c r="G258" s="37"/>
      <c r="H258" s="37"/>
      <c r="I258" s="184"/>
      <c r="J258" s="37"/>
      <c r="K258" s="37"/>
      <c r="L258" s="40"/>
      <c r="M258" s="185"/>
      <c r="N258" s="186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124</v>
      </c>
      <c r="AU258" s="18" t="s">
        <v>79</v>
      </c>
    </row>
    <row r="259" spans="1:65" s="13" customFormat="1" ht="11.25">
      <c r="B259" s="187"/>
      <c r="C259" s="188"/>
      <c r="D259" s="189" t="s">
        <v>126</v>
      </c>
      <c r="E259" s="190" t="s">
        <v>19</v>
      </c>
      <c r="F259" s="191" t="s">
        <v>421</v>
      </c>
      <c r="G259" s="188"/>
      <c r="H259" s="192">
        <v>1</v>
      </c>
      <c r="I259" s="193"/>
      <c r="J259" s="188"/>
      <c r="K259" s="188"/>
      <c r="L259" s="194"/>
      <c r="M259" s="195"/>
      <c r="N259" s="196"/>
      <c r="O259" s="196"/>
      <c r="P259" s="196"/>
      <c r="Q259" s="196"/>
      <c r="R259" s="196"/>
      <c r="S259" s="196"/>
      <c r="T259" s="197"/>
      <c r="AT259" s="198" t="s">
        <v>126</v>
      </c>
      <c r="AU259" s="198" t="s">
        <v>79</v>
      </c>
      <c r="AV259" s="13" t="s">
        <v>79</v>
      </c>
      <c r="AW259" s="13" t="s">
        <v>34</v>
      </c>
      <c r="AX259" s="13" t="s">
        <v>77</v>
      </c>
      <c r="AY259" s="198" t="s">
        <v>115</v>
      </c>
    </row>
    <row r="260" spans="1:65" s="2" customFormat="1" ht="16.5" customHeight="1">
      <c r="A260" s="35"/>
      <c r="B260" s="36"/>
      <c r="C260" s="221" t="s">
        <v>422</v>
      </c>
      <c r="D260" s="221" t="s">
        <v>263</v>
      </c>
      <c r="E260" s="222" t="s">
        <v>423</v>
      </c>
      <c r="F260" s="223" t="s">
        <v>424</v>
      </c>
      <c r="G260" s="224" t="s">
        <v>373</v>
      </c>
      <c r="H260" s="225">
        <v>1</v>
      </c>
      <c r="I260" s="226"/>
      <c r="J260" s="227">
        <f>ROUND(I260*H260,2)</f>
        <v>0</v>
      </c>
      <c r="K260" s="223" t="s">
        <v>121</v>
      </c>
      <c r="L260" s="228"/>
      <c r="M260" s="229" t="s">
        <v>19</v>
      </c>
      <c r="N260" s="230" t="s">
        <v>43</v>
      </c>
      <c r="O260" s="65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0" t="s">
        <v>171</v>
      </c>
      <c r="AT260" s="180" t="s">
        <v>263</v>
      </c>
      <c r="AU260" s="180" t="s">
        <v>79</v>
      </c>
      <c r="AY260" s="18" t="s">
        <v>115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77</v>
      </c>
      <c r="BK260" s="181">
        <f>ROUND(I260*H260,2)</f>
        <v>0</v>
      </c>
      <c r="BL260" s="18" t="s">
        <v>122</v>
      </c>
      <c r="BM260" s="180" t="s">
        <v>425</v>
      </c>
    </row>
    <row r="261" spans="1:65" s="2" customFormat="1" ht="21.75" customHeight="1">
      <c r="A261" s="35"/>
      <c r="B261" s="36"/>
      <c r="C261" s="169" t="s">
        <v>426</v>
      </c>
      <c r="D261" s="169" t="s">
        <v>117</v>
      </c>
      <c r="E261" s="170" t="s">
        <v>427</v>
      </c>
      <c r="F261" s="171" t="s">
        <v>428</v>
      </c>
      <c r="G261" s="172" t="s">
        <v>149</v>
      </c>
      <c r="H261" s="173">
        <v>4.3109999999999999</v>
      </c>
      <c r="I261" s="174"/>
      <c r="J261" s="175">
        <f>ROUND(I261*H261,2)</f>
        <v>0</v>
      </c>
      <c r="K261" s="171" t="s">
        <v>121</v>
      </c>
      <c r="L261" s="40"/>
      <c r="M261" s="176" t="s">
        <v>19</v>
      </c>
      <c r="N261" s="177" t="s">
        <v>43</v>
      </c>
      <c r="O261" s="65"/>
      <c r="P261" s="178">
        <f>O261*H261</f>
        <v>0</v>
      </c>
      <c r="Q261" s="178">
        <v>0</v>
      </c>
      <c r="R261" s="178">
        <f>Q261*H261</f>
        <v>0</v>
      </c>
      <c r="S261" s="178">
        <v>0</v>
      </c>
      <c r="T261" s="17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0" t="s">
        <v>122</v>
      </c>
      <c r="AT261" s="180" t="s">
        <v>117</v>
      </c>
      <c r="AU261" s="180" t="s">
        <v>79</v>
      </c>
      <c r="AY261" s="18" t="s">
        <v>115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8" t="s">
        <v>77</v>
      </c>
      <c r="BK261" s="181">
        <f>ROUND(I261*H261,2)</f>
        <v>0</v>
      </c>
      <c r="BL261" s="18" t="s">
        <v>122</v>
      </c>
      <c r="BM261" s="180" t="s">
        <v>429</v>
      </c>
    </row>
    <row r="262" spans="1:65" s="2" customFormat="1" ht="11.25">
      <c r="A262" s="35"/>
      <c r="B262" s="36"/>
      <c r="C262" s="37"/>
      <c r="D262" s="182" t="s">
        <v>124</v>
      </c>
      <c r="E262" s="37"/>
      <c r="F262" s="183" t="s">
        <v>430</v>
      </c>
      <c r="G262" s="37"/>
      <c r="H262" s="37"/>
      <c r="I262" s="184"/>
      <c r="J262" s="37"/>
      <c r="K262" s="37"/>
      <c r="L262" s="40"/>
      <c r="M262" s="185"/>
      <c r="N262" s="18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124</v>
      </c>
      <c r="AU262" s="18" t="s">
        <v>79</v>
      </c>
    </row>
    <row r="263" spans="1:65" s="13" customFormat="1" ht="11.25">
      <c r="B263" s="187"/>
      <c r="C263" s="188"/>
      <c r="D263" s="189" t="s">
        <v>126</v>
      </c>
      <c r="E263" s="190" t="s">
        <v>19</v>
      </c>
      <c r="F263" s="191" t="s">
        <v>431</v>
      </c>
      <c r="G263" s="188"/>
      <c r="H263" s="192">
        <v>4.2</v>
      </c>
      <c r="I263" s="193"/>
      <c r="J263" s="188"/>
      <c r="K263" s="188"/>
      <c r="L263" s="194"/>
      <c r="M263" s="195"/>
      <c r="N263" s="196"/>
      <c r="O263" s="196"/>
      <c r="P263" s="196"/>
      <c r="Q263" s="196"/>
      <c r="R263" s="196"/>
      <c r="S263" s="196"/>
      <c r="T263" s="197"/>
      <c r="AT263" s="198" t="s">
        <v>126</v>
      </c>
      <c r="AU263" s="198" t="s">
        <v>79</v>
      </c>
      <c r="AV263" s="13" t="s">
        <v>79</v>
      </c>
      <c r="AW263" s="13" t="s">
        <v>34</v>
      </c>
      <c r="AX263" s="13" t="s">
        <v>72</v>
      </c>
      <c r="AY263" s="198" t="s">
        <v>115</v>
      </c>
    </row>
    <row r="264" spans="1:65" s="13" customFormat="1" ht="11.25">
      <c r="B264" s="187"/>
      <c r="C264" s="188"/>
      <c r="D264" s="189" t="s">
        <v>126</v>
      </c>
      <c r="E264" s="190" t="s">
        <v>19</v>
      </c>
      <c r="F264" s="191" t="s">
        <v>432</v>
      </c>
      <c r="G264" s="188"/>
      <c r="H264" s="192">
        <v>0.111</v>
      </c>
      <c r="I264" s="193"/>
      <c r="J264" s="188"/>
      <c r="K264" s="188"/>
      <c r="L264" s="194"/>
      <c r="M264" s="195"/>
      <c r="N264" s="196"/>
      <c r="O264" s="196"/>
      <c r="P264" s="196"/>
      <c r="Q264" s="196"/>
      <c r="R264" s="196"/>
      <c r="S264" s="196"/>
      <c r="T264" s="197"/>
      <c r="AT264" s="198" t="s">
        <v>126</v>
      </c>
      <c r="AU264" s="198" t="s">
        <v>79</v>
      </c>
      <c r="AV264" s="13" t="s">
        <v>79</v>
      </c>
      <c r="AW264" s="13" t="s">
        <v>34</v>
      </c>
      <c r="AX264" s="13" t="s">
        <v>72</v>
      </c>
      <c r="AY264" s="198" t="s">
        <v>115</v>
      </c>
    </row>
    <row r="265" spans="1:65" s="14" customFormat="1" ht="11.25">
      <c r="B265" s="199"/>
      <c r="C265" s="200"/>
      <c r="D265" s="189" t="s">
        <v>126</v>
      </c>
      <c r="E265" s="201" t="s">
        <v>19</v>
      </c>
      <c r="F265" s="202" t="s">
        <v>145</v>
      </c>
      <c r="G265" s="200"/>
      <c r="H265" s="203">
        <v>4.3109999999999999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126</v>
      </c>
      <c r="AU265" s="209" t="s">
        <v>79</v>
      </c>
      <c r="AV265" s="14" t="s">
        <v>122</v>
      </c>
      <c r="AW265" s="14" t="s">
        <v>34</v>
      </c>
      <c r="AX265" s="14" t="s">
        <v>77</v>
      </c>
      <c r="AY265" s="209" t="s">
        <v>115</v>
      </c>
    </row>
    <row r="266" spans="1:65" s="2" customFormat="1" ht="16.5" customHeight="1">
      <c r="A266" s="35"/>
      <c r="B266" s="36"/>
      <c r="C266" s="169" t="s">
        <v>433</v>
      </c>
      <c r="D266" s="169" t="s">
        <v>117</v>
      </c>
      <c r="E266" s="170" t="s">
        <v>434</v>
      </c>
      <c r="F266" s="171" t="s">
        <v>435</v>
      </c>
      <c r="G266" s="172" t="s">
        <v>120</v>
      </c>
      <c r="H266" s="173">
        <v>1.083</v>
      </c>
      <c r="I266" s="174"/>
      <c r="J266" s="175">
        <f>ROUND(I266*H266,2)</f>
        <v>0</v>
      </c>
      <c r="K266" s="171" t="s">
        <v>121</v>
      </c>
      <c r="L266" s="40"/>
      <c r="M266" s="176" t="s">
        <v>19</v>
      </c>
      <c r="N266" s="177" t="s">
        <v>43</v>
      </c>
      <c r="O266" s="65"/>
      <c r="P266" s="178">
        <f>O266*H266</f>
        <v>0</v>
      </c>
      <c r="Q266" s="178">
        <v>4.0200000000000001E-3</v>
      </c>
      <c r="R266" s="178">
        <f>Q266*H266</f>
        <v>4.3536599999999996E-3</v>
      </c>
      <c r="S266" s="178">
        <v>0</v>
      </c>
      <c r="T266" s="17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0" t="s">
        <v>122</v>
      </c>
      <c r="AT266" s="180" t="s">
        <v>117</v>
      </c>
      <c r="AU266" s="180" t="s">
        <v>79</v>
      </c>
      <c r="AY266" s="18" t="s">
        <v>115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77</v>
      </c>
      <c r="BK266" s="181">
        <f>ROUND(I266*H266,2)</f>
        <v>0</v>
      </c>
      <c r="BL266" s="18" t="s">
        <v>122</v>
      </c>
      <c r="BM266" s="180" t="s">
        <v>436</v>
      </c>
    </row>
    <row r="267" spans="1:65" s="2" customFormat="1" ht="11.25">
      <c r="A267" s="35"/>
      <c r="B267" s="36"/>
      <c r="C267" s="37"/>
      <c r="D267" s="182" t="s">
        <v>124</v>
      </c>
      <c r="E267" s="37"/>
      <c r="F267" s="183" t="s">
        <v>437</v>
      </c>
      <c r="G267" s="37"/>
      <c r="H267" s="37"/>
      <c r="I267" s="184"/>
      <c r="J267" s="37"/>
      <c r="K267" s="37"/>
      <c r="L267" s="40"/>
      <c r="M267" s="185"/>
      <c r="N267" s="186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124</v>
      </c>
      <c r="AU267" s="18" t="s">
        <v>79</v>
      </c>
    </row>
    <row r="268" spans="1:65" s="13" customFormat="1" ht="11.25">
      <c r="B268" s="187"/>
      <c r="C268" s="188"/>
      <c r="D268" s="189" t="s">
        <v>126</v>
      </c>
      <c r="E268" s="190" t="s">
        <v>19</v>
      </c>
      <c r="F268" s="191" t="s">
        <v>438</v>
      </c>
      <c r="G268" s="188"/>
      <c r="H268" s="192">
        <v>1.083</v>
      </c>
      <c r="I268" s="193"/>
      <c r="J268" s="188"/>
      <c r="K268" s="188"/>
      <c r="L268" s="194"/>
      <c r="M268" s="195"/>
      <c r="N268" s="196"/>
      <c r="O268" s="196"/>
      <c r="P268" s="196"/>
      <c r="Q268" s="196"/>
      <c r="R268" s="196"/>
      <c r="S268" s="196"/>
      <c r="T268" s="197"/>
      <c r="AT268" s="198" t="s">
        <v>126</v>
      </c>
      <c r="AU268" s="198" t="s">
        <v>79</v>
      </c>
      <c r="AV268" s="13" t="s">
        <v>79</v>
      </c>
      <c r="AW268" s="13" t="s">
        <v>34</v>
      </c>
      <c r="AX268" s="13" t="s">
        <v>77</v>
      </c>
      <c r="AY268" s="198" t="s">
        <v>115</v>
      </c>
    </row>
    <row r="269" spans="1:65" s="2" customFormat="1" ht="16.5" customHeight="1">
      <c r="A269" s="35"/>
      <c r="B269" s="36"/>
      <c r="C269" s="169" t="s">
        <v>439</v>
      </c>
      <c r="D269" s="169" t="s">
        <v>117</v>
      </c>
      <c r="E269" s="170" t="s">
        <v>440</v>
      </c>
      <c r="F269" s="171" t="s">
        <v>441</v>
      </c>
      <c r="G269" s="172" t="s">
        <v>120</v>
      </c>
      <c r="H269" s="173">
        <v>24.64</v>
      </c>
      <c r="I269" s="174"/>
      <c r="J269" s="175">
        <f>ROUND(I269*H269,2)</f>
        <v>0</v>
      </c>
      <c r="K269" s="171" t="s">
        <v>121</v>
      </c>
      <c r="L269" s="40"/>
      <c r="M269" s="176" t="s">
        <v>19</v>
      </c>
      <c r="N269" s="177" t="s">
        <v>43</v>
      </c>
      <c r="O269" s="65"/>
      <c r="P269" s="178">
        <f>O269*H269</f>
        <v>0</v>
      </c>
      <c r="Q269" s="178">
        <v>4.0200000000000001E-3</v>
      </c>
      <c r="R269" s="178">
        <f>Q269*H269</f>
        <v>9.905280000000001E-2</v>
      </c>
      <c r="S269" s="178">
        <v>0</v>
      </c>
      <c r="T269" s="17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0" t="s">
        <v>122</v>
      </c>
      <c r="AT269" s="180" t="s">
        <v>117</v>
      </c>
      <c r="AU269" s="180" t="s">
        <v>79</v>
      </c>
      <c r="AY269" s="18" t="s">
        <v>115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8" t="s">
        <v>77</v>
      </c>
      <c r="BK269" s="181">
        <f>ROUND(I269*H269,2)</f>
        <v>0</v>
      </c>
      <c r="BL269" s="18" t="s">
        <v>122</v>
      </c>
      <c r="BM269" s="180" t="s">
        <v>442</v>
      </c>
    </row>
    <row r="270" spans="1:65" s="2" customFormat="1" ht="11.25">
      <c r="A270" s="35"/>
      <c r="B270" s="36"/>
      <c r="C270" s="37"/>
      <c r="D270" s="182" t="s">
        <v>124</v>
      </c>
      <c r="E270" s="37"/>
      <c r="F270" s="183" t="s">
        <v>443</v>
      </c>
      <c r="G270" s="37"/>
      <c r="H270" s="37"/>
      <c r="I270" s="184"/>
      <c r="J270" s="37"/>
      <c r="K270" s="37"/>
      <c r="L270" s="40"/>
      <c r="M270" s="185"/>
      <c r="N270" s="18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124</v>
      </c>
      <c r="AU270" s="18" t="s">
        <v>79</v>
      </c>
    </row>
    <row r="271" spans="1:65" s="13" customFormat="1" ht="11.25">
      <c r="B271" s="187"/>
      <c r="C271" s="188"/>
      <c r="D271" s="189" t="s">
        <v>126</v>
      </c>
      <c r="E271" s="190" t="s">
        <v>19</v>
      </c>
      <c r="F271" s="191" t="s">
        <v>444</v>
      </c>
      <c r="G271" s="188"/>
      <c r="H271" s="192">
        <v>24.64</v>
      </c>
      <c r="I271" s="193"/>
      <c r="J271" s="188"/>
      <c r="K271" s="188"/>
      <c r="L271" s="194"/>
      <c r="M271" s="195"/>
      <c r="N271" s="196"/>
      <c r="O271" s="196"/>
      <c r="P271" s="196"/>
      <c r="Q271" s="196"/>
      <c r="R271" s="196"/>
      <c r="S271" s="196"/>
      <c r="T271" s="197"/>
      <c r="AT271" s="198" t="s">
        <v>126</v>
      </c>
      <c r="AU271" s="198" t="s">
        <v>79</v>
      </c>
      <c r="AV271" s="13" t="s">
        <v>79</v>
      </c>
      <c r="AW271" s="13" t="s">
        <v>34</v>
      </c>
      <c r="AX271" s="13" t="s">
        <v>77</v>
      </c>
      <c r="AY271" s="198" t="s">
        <v>115</v>
      </c>
    </row>
    <row r="272" spans="1:65" s="2" customFormat="1" ht="16.5" customHeight="1">
      <c r="A272" s="35"/>
      <c r="B272" s="36"/>
      <c r="C272" s="169" t="s">
        <v>445</v>
      </c>
      <c r="D272" s="169" t="s">
        <v>117</v>
      </c>
      <c r="E272" s="170" t="s">
        <v>446</v>
      </c>
      <c r="F272" s="171" t="s">
        <v>447</v>
      </c>
      <c r="G272" s="172" t="s">
        <v>135</v>
      </c>
      <c r="H272" s="173">
        <v>45.7</v>
      </c>
      <c r="I272" s="174"/>
      <c r="J272" s="175">
        <f>ROUND(I272*H272,2)</f>
        <v>0</v>
      </c>
      <c r="K272" s="171" t="s">
        <v>121</v>
      </c>
      <c r="L272" s="40"/>
      <c r="M272" s="176" t="s">
        <v>19</v>
      </c>
      <c r="N272" s="177" t="s">
        <v>43</v>
      </c>
      <c r="O272" s="65"/>
      <c r="P272" s="178">
        <f>O272*H272</f>
        <v>0</v>
      </c>
      <c r="Q272" s="178">
        <v>1.9000000000000001E-4</v>
      </c>
      <c r="R272" s="178">
        <f>Q272*H272</f>
        <v>8.6830000000000015E-3</v>
      </c>
      <c r="S272" s="178">
        <v>0</v>
      </c>
      <c r="T272" s="17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0" t="s">
        <v>122</v>
      </c>
      <c r="AT272" s="180" t="s">
        <v>117</v>
      </c>
      <c r="AU272" s="180" t="s">
        <v>79</v>
      </c>
      <c r="AY272" s="18" t="s">
        <v>115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8" t="s">
        <v>77</v>
      </c>
      <c r="BK272" s="181">
        <f>ROUND(I272*H272,2)</f>
        <v>0</v>
      </c>
      <c r="BL272" s="18" t="s">
        <v>122</v>
      </c>
      <c r="BM272" s="180" t="s">
        <v>448</v>
      </c>
    </row>
    <row r="273" spans="1:65" s="2" customFormat="1" ht="11.25">
      <c r="A273" s="35"/>
      <c r="B273" s="36"/>
      <c r="C273" s="37"/>
      <c r="D273" s="182" t="s">
        <v>124</v>
      </c>
      <c r="E273" s="37"/>
      <c r="F273" s="183" t="s">
        <v>449</v>
      </c>
      <c r="G273" s="37"/>
      <c r="H273" s="37"/>
      <c r="I273" s="184"/>
      <c r="J273" s="37"/>
      <c r="K273" s="37"/>
      <c r="L273" s="40"/>
      <c r="M273" s="185"/>
      <c r="N273" s="186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124</v>
      </c>
      <c r="AU273" s="18" t="s">
        <v>79</v>
      </c>
    </row>
    <row r="274" spans="1:65" s="2" customFormat="1" ht="16.5" customHeight="1">
      <c r="A274" s="35"/>
      <c r="B274" s="36"/>
      <c r="C274" s="169" t="s">
        <v>450</v>
      </c>
      <c r="D274" s="169" t="s">
        <v>117</v>
      </c>
      <c r="E274" s="170" t="s">
        <v>451</v>
      </c>
      <c r="F274" s="171" t="s">
        <v>452</v>
      </c>
      <c r="G274" s="172" t="s">
        <v>135</v>
      </c>
      <c r="H274" s="173">
        <v>45.7</v>
      </c>
      <c r="I274" s="174"/>
      <c r="J274" s="175">
        <f>ROUND(I274*H274,2)</f>
        <v>0</v>
      </c>
      <c r="K274" s="171" t="s">
        <v>121</v>
      </c>
      <c r="L274" s="40"/>
      <c r="M274" s="176" t="s">
        <v>19</v>
      </c>
      <c r="N274" s="177" t="s">
        <v>43</v>
      </c>
      <c r="O274" s="65"/>
      <c r="P274" s="178">
        <f>O274*H274</f>
        <v>0</v>
      </c>
      <c r="Q274" s="178">
        <v>1.2999999999999999E-4</v>
      </c>
      <c r="R274" s="178">
        <f>Q274*H274</f>
        <v>5.9410000000000001E-3</v>
      </c>
      <c r="S274" s="178">
        <v>0</v>
      </c>
      <c r="T274" s="17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0" t="s">
        <v>122</v>
      </c>
      <c r="AT274" s="180" t="s">
        <v>117</v>
      </c>
      <c r="AU274" s="180" t="s">
        <v>79</v>
      </c>
      <c r="AY274" s="18" t="s">
        <v>115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8" t="s">
        <v>77</v>
      </c>
      <c r="BK274" s="181">
        <f>ROUND(I274*H274,2)</f>
        <v>0</v>
      </c>
      <c r="BL274" s="18" t="s">
        <v>122</v>
      </c>
      <c r="BM274" s="180" t="s">
        <v>453</v>
      </c>
    </row>
    <row r="275" spans="1:65" s="2" customFormat="1" ht="11.25">
      <c r="A275" s="35"/>
      <c r="B275" s="36"/>
      <c r="C275" s="37"/>
      <c r="D275" s="182" t="s">
        <v>124</v>
      </c>
      <c r="E275" s="37"/>
      <c r="F275" s="183" t="s">
        <v>454</v>
      </c>
      <c r="G275" s="37"/>
      <c r="H275" s="37"/>
      <c r="I275" s="184"/>
      <c r="J275" s="37"/>
      <c r="K275" s="37"/>
      <c r="L275" s="40"/>
      <c r="M275" s="185"/>
      <c r="N275" s="186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124</v>
      </c>
      <c r="AU275" s="18" t="s">
        <v>79</v>
      </c>
    </row>
    <row r="276" spans="1:65" s="12" customFormat="1" ht="22.9" customHeight="1">
      <c r="B276" s="153"/>
      <c r="C276" s="154"/>
      <c r="D276" s="155" t="s">
        <v>71</v>
      </c>
      <c r="E276" s="167" t="s">
        <v>177</v>
      </c>
      <c r="F276" s="167" t="s">
        <v>455</v>
      </c>
      <c r="G276" s="154"/>
      <c r="H276" s="154"/>
      <c r="I276" s="157"/>
      <c r="J276" s="168">
        <f>BK276</f>
        <v>0</v>
      </c>
      <c r="K276" s="154"/>
      <c r="L276" s="159"/>
      <c r="M276" s="160"/>
      <c r="N276" s="161"/>
      <c r="O276" s="161"/>
      <c r="P276" s="162">
        <f>SUM(P277:P287)</f>
        <v>0</v>
      </c>
      <c r="Q276" s="161"/>
      <c r="R276" s="162">
        <f>SUM(R277:R287)</f>
        <v>1.5474000000000001</v>
      </c>
      <c r="S276" s="161"/>
      <c r="T276" s="163">
        <f>SUM(T277:T287)</f>
        <v>0</v>
      </c>
      <c r="AR276" s="164" t="s">
        <v>77</v>
      </c>
      <c r="AT276" s="165" t="s">
        <v>71</v>
      </c>
      <c r="AU276" s="165" t="s">
        <v>77</v>
      </c>
      <c r="AY276" s="164" t="s">
        <v>115</v>
      </c>
      <c r="BK276" s="166">
        <f>SUM(BK277:BK287)</f>
        <v>0</v>
      </c>
    </row>
    <row r="277" spans="1:65" s="2" customFormat="1" ht="24.2" customHeight="1">
      <c r="A277" s="35"/>
      <c r="B277" s="36"/>
      <c r="C277" s="169" t="s">
        <v>456</v>
      </c>
      <c r="D277" s="169" t="s">
        <v>117</v>
      </c>
      <c r="E277" s="170" t="s">
        <v>457</v>
      </c>
      <c r="F277" s="171" t="s">
        <v>458</v>
      </c>
      <c r="G277" s="172" t="s">
        <v>135</v>
      </c>
      <c r="H277" s="173">
        <v>12</v>
      </c>
      <c r="I277" s="174"/>
      <c r="J277" s="175">
        <f>ROUND(I277*H277,2)</f>
        <v>0</v>
      </c>
      <c r="K277" s="171" t="s">
        <v>121</v>
      </c>
      <c r="L277" s="40"/>
      <c r="M277" s="176" t="s">
        <v>19</v>
      </c>
      <c r="N277" s="177" t="s">
        <v>43</v>
      </c>
      <c r="O277" s="65"/>
      <c r="P277" s="178">
        <f>O277*H277</f>
        <v>0</v>
      </c>
      <c r="Q277" s="178">
        <v>0.10095</v>
      </c>
      <c r="R277" s="178">
        <f>Q277*H277</f>
        <v>1.2114</v>
      </c>
      <c r="S277" s="178">
        <v>0</v>
      </c>
      <c r="T277" s="17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0" t="s">
        <v>122</v>
      </c>
      <c r="AT277" s="180" t="s">
        <v>117</v>
      </c>
      <c r="AU277" s="180" t="s">
        <v>79</v>
      </c>
      <c r="AY277" s="18" t="s">
        <v>115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18" t="s">
        <v>77</v>
      </c>
      <c r="BK277" s="181">
        <f>ROUND(I277*H277,2)</f>
        <v>0</v>
      </c>
      <c r="BL277" s="18" t="s">
        <v>122</v>
      </c>
      <c r="BM277" s="180" t="s">
        <v>459</v>
      </c>
    </row>
    <row r="278" spans="1:65" s="2" customFormat="1" ht="11.25">
      <c r="A278" s="35"/>
      <c r="B278" s="36"/>
      <c r="C278" s="37"/>
      <c r="D278" s="182" t="s">
        <v>124</v>
      </c>
      <c r="E278" s="37"/>
      <c r="F278" s="183" t="s">
        <v>460</v>
      </c>
      <c r="G278" s="37"/>
      <c r="H278" s="37"/>
      <c r="I278" s="184"/>
      <c r="J278" s="37"/>
      <c r="K278" s="37"/>
      <c r="L278" s="40"/>
      <c r="M278" s="185"/>
      <c r="N278" s="186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124</v>
      </c>
      <c r="AU278" s="18" t="s">
        <v>79</v>
      </c>
    </row>
    <row r="279" spans="1:65" s="13" customFormat="1" ht="11.25">
      <c r="B279" s="187"/>
      <c r="C279" s="188"/>
      <c r="D279" s="189" t="s">
        <v>126</v>
      </c>
      <c r="E279" s="190" t="s">
        <v>19</v>
      </c>
      <c r="F279" s="191" t="s">
        <v>138</v>
      </c>
      <c r="G279" s="188"/>
      <c r="H279" s="192">
        <v>12</v>
      </c>
      <c r="I279" s="193"/>
      <c r="J279" s="188"/>
      <c r="K279" s="188"/>
      <c r="L279" s="194"/>
      <c r="M279" s="195"/>
      <c r="N279" s="196"/>
      <c r="O279" s="196"/>
      <c r="P279" s="196"/>
      <c r="Q279" s="196"/>
      <c r="R279" s="196"/>
      <c r="S279" s="196"/>
      <c r="T279" s="197"/>
      <c r="AT279" s="198" t="s">
        <v>126</v>
      </c>
      <c r="AU279" s="198" t="s">
        <v>79</v>
      </c>
      <c r="AV279" s="13" t="s">
        <v>79</v>
      </c>
      <c r="AW279" s="13" t="s">
        <v>34</v>
      </c>
      <c r="AX279" s="13" t="s">
        <v>77</v>
      </c>
      <c r="AY279" s="198" t="s">
        <v>115</v>
      </c>
    </row>
    <row r="280" spans="1:65" s="2" customFormat="1" ht="16.5" customHeight="1">
      <c r="A280" s="35"/>
      <c r="B280" s="36"/>
      <c r="C280" s="221" t="s">
        <v>461</v>
      </c>
      <c r="D280" s="221" t="s">
        <v>263</v>
      </c>
      <c r="E280" s="222" t="s">
        <v>462</v>
      </c>
      <c r="F280" s="223" t="s">
        <v>463</v>
      </c>
      <c r="G280" s="224" t="s">
        <v>135</v>
      </c>
      <c r="H280" s="225">
        <v>12</v>
      </c>
      <c r="I280" s="226"/>
      <c r="J280" s="227">
        <f>ROUND(I280*H280,2)</f>
        <v>0</v>
      </c>
      <c r="K280" s="223" t="s">
        <v>121</v>
      </c>
      <c r="L280" s="228"/>
      <c r="M280" s="229" t="s">
        <v>19</v>
      </c>
      <c r="N280" s="230" t="s">
        <v>43</v>
      </c>
      <c r="O280" s="65"/>
      <c r="P280" s="178">
        <f>O280*H280</f>
        <v>0</v>
      </c>
      <c r="Q280" s="178">
        <v>2.8000000000000001E-2</v>
      </c>
      <c r="R280" s="178">
        <f>Q280*H280</f>
        <v>0.33600000000000002</v>
      </c>
      <c r="S280" s="178">
        <v>0</v>
      </c>
      <c r="T280" s="17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0" t="s">
        <v>171</v>
      </c>
      <c r="AT280" s="180" t="s">
        <v>263</v>
      </c>
      <c r="AU280" s="180" t="s">
        <v>79</v>
      </c>
      <c r="AY280" s="18" t="s">
        <v>115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8" t="s">
        <v>77</v>
      </c>
      <c r="BK280" s="181">
        <f>ROUND(I280*H280,2)</f>
        <v>0</v>
      </c>
      <c r="BL280" s="18" t="s">
        <v>122</v>
      </c>
      <c r="BM280" s="180" t="s">
        <v>464</v>
      </c>
    </row>
    <row r="281" spans="1:65" s="2" customFormat="1" ht="37.9" customHeight="1">
      <c r="A281" s="35"/>
      <c r="B281" s="36"/>
      <c r="C281" s="169" t="s">
        <v>465</v>
      </c>
      <c r="D281" s="169" t="s">
        <v>117</v>
      </c>
      <c r="E281" s="170" t="s">
        <v>466</v>
      </c>
      <c r="F281" s="171" t="s">
        <v>467</v>
      </c>
      <c r="G281" s="172" t="s">
        <v>120</v>
      </c>
      <c r="H281" s="173">
        <v>9.6</v>
      </c>
      <c r="I281" s="174"/>
      <c r="J281" s="175">
        <f>ROUND(I281*H281,2)</f>
        <v>0</v>
      </c>
      <c r="K281" s="171" t="s">
        <v>121</v>
      </c>
      <c r="L281" s="40"/>
      <c r="M281" s="176" t="s">
        <v>19</v>
      </c>
      <c r="N281" s="177" t="s">
        <v>43</v>
      </c>
      <c r="O281" s="65"/>
      <c r="P281" s="178">
        <f>O281*H281</f>
        <v>0</v>
      </c>
      <c r="Q281" s="178">
        <v>0</v>
      </c>
      <c r="R281" s="178">
        <f>Q281*H281</f>
        <v>0</v>
      </c>
      <c r="S281" s="178">
        <v>0</v>
      </c>
      <c r="T281" s="17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0" t="s">
        <v>122</v>
      </c>
      <c r="AT281" s="180" t="s">
        <v>117</v>
      </c>
      <c r="AU281" s="180" t="s">
        <v>79</v>
      </c>
      <c r="AY281" s="18" t="s">
        <v>115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18" t="s">
        <v>77</v>
      </c>
      <c r="BK281" s="181">
        <f>ROUND(I281*H281,2)</f>
        <v>0</v>
      </c>
      <c r="BL281" s="18" t="s">
        <v>122</v>
      </c>
      <c r="BM281" s="180" t="s">
        <v>468</v>
      </c>
    </row>
    <row r="282" spans="1:65" s="2" customFormat="1" ht="11.25">
      <c r="A282" s="35"/>
      <c r="B282" s="36"/>
      <c r="C282" s="37"/>
      <c r="D282" s="182" t="s">
        <v>124</v>
      </c>
      <c r="E282" s="37"/>
      <c r="F282" s="183" t="s">
        <v>469</v>
      </c>
      <c r="G282" s="37"/>
      <c r="H282" s="37"/>
      <c r="I282" s="184"/>
      <c r="J282" s="37"/>
      <c r="K282" s="37"/>
      <c r="L282" s="40"/>
      <c r="M282" s="185"/>
      <c r="N282" s="186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124</v>
      </c>
      <c r="AU282" s="18" t="s">
        <v>79</v>
      </c>
    </row>
    <row r="283" spans="1:65" s="13" customFormat="1" ht="11.25">
      <c r="B283" s="187"/>
      <c r="C283" s="188"/>
      <c r="D283" s="189" t="s">
        <v>126</v>
      </c>
      <c r="E283" s="190" t="s">
        <v>19</v>
      </c>
      <c r="F283" s="191" t="s">
        <v>127</v>
      </c>
      <c r="G283" s="188"/>
      <c r="H283" s="192">
        <v>9.6</v>
      </c>
      <c r="I283" s="193"/>
      <c r="J283" s="188"/>
      <c r="K283" s="188"/>
      <c r="L283" s="194"/>
      <c r="M283" s="195"/>
      <c r="N283" s="196"/>
      <c r="O283" s="196"/>
      <c r="P283" s="196"/>
      <c r="Q283" s="196"/>
      <c r="R283" s="196"/>
      <c r="S283" s="196"/>
      <c r="T283" s="197"/>
      <c r="AT283" s="198" t="s">
        <v>126</v>
      </c>
      <c r="AU283" s="198" t="s">
        <v>79</v>
      </c>
      <c r="AV283" s="13" t="s">
        <v>79</v>
      </c>
      <c r="AW283" s="13" t="s">
        <v>34</v>
      </c>
      <c r="AX283" s="13" t="s">
        <v>77</v>
      </c>
      <c r="AY283" s="198" t="s">
        <v>115</v>
      </c>
    </row>
    <row r="284" spans="1:65" s="2" customFormat="1" ht="24.2" customHeight="1">
      <c r="A284" s="35"/>
      <c r="B284" s="36"/>
      <c r="C284" s="169" t="s">
        <v>470</v>
      </c>
      <c r="D284" s="169" t="s">
        <v>117</v>
      </c>
      <c r="E284" s="170" t="s">
        <v>471</v>
      </c>
      <c r="F284" s="171" t="s">
        <v>472</v>
      </c>
      <c r="G284" s="172" t="s">
        <v>473</v>
      </c>
      <c r="H284" s="173">
        <v>1</v>
      </c>
      <c r="I284" s="174"/>
      <c r="J284" s="175">
        <f>ROUND(I284*H284,2)</f>
        <v>0</v>
      </c>
      <c r="K284" s="171" t="s">
        <v>19</v>
      </c>
      <c r="L284" s="40"/>
      <c r="M284" s="176" t="s">
        <v>19</v>
      </c>
      <c r="N284" s="177" t="s">
        <v>43</v>
      </c>
      <c r="O284" s="65"/>
      <c r="P284" s="178">
        <f>O284*H284</f>
        <v>0</v>
      </c>
      <c r="Q284" s="178">
        <v>0</v>
      </c>
      <c r="R284" s="178">
        <f>Q284*H284</f>
        <v>0</v>
      </c>
      <c r="S284" s="178">
        <v>0</v>
      </c>
      <c r="T284" s="17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0" t="s">
        <v>122</v>
      </c>
      <c r="AT284" s="180" t="s">
        <v>117</v>
      </c>
      <c r="AU284" s="180" t="s">
        <v>79</v>
      </c>
      <c r="AY284" s="18" t="s">
        <v>115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77</v>
      </c>
      <c r="BK284" s="181">
        <f>ROUND(I284*H284,2)</f>
        <v>0</v>
      </c>
      <c r="BL284" s="18" t="s">
        <v>122</v>
      </c>
      <c r="BM284" s="180" t="s">
        <v>474</v>
      </c>
    </row>
    <row r="285" spans="1:65" s="2" customFormat="1" ht="19.5">
      <c r="A285" s="35"/>
      <c r="B285" s="36"/>
      <c r="C285" s="37"/>
      <c r="D285" s="189" t="s">
        <v>475</v>
      </c>
      <c r="E285" s="37"/>
      <c r="F285" s="231" t="s">
        <v>476</v>
      </c>
      <c r="G285" s="37"/>
      <c r="H285" s="37"/>
      <c r="I285" s="184"/>
      <c r="J285" s="37"/>
      <c r="K285" s="37"/>
      <c r="L285" s="40"/>
      <c r="M285" s="185"/>
      <c r="N285" s="18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475</v>
      </c>
      <c r="AU285" s="18" t="s">
        <v>79</v>
      </c>
    </row>
    <row r="286" spans="1:65" s="2" customFormat="1" ht="16.5" customHeight="1">
      <c r="A286" s="35"/>
      <c r="B286" s="36"/>
      <c r="C286" s="169" t="s">
        <v>477</v>
      </c>
      <c r="D286" s="169" t="s">
        <v>117</v>
      </c>
      <c r="E286" s="170" t="s">
        <v>478</v>
      </c>
      <c r="F286" s="171" t="s">
        <v>479</v>
      </c>
      <c r="G286" s="172" t="s">
        <v>149</v>
      </c>
      <c r="H286" s="173">
        <v>9.8000000000000007</v>
      </c>
      <c r="I286" s="174"/>
      <c r="J286" s="175">
        <f>ROUND(I286*H286,2)</f>
        <v>0</v>
      </c>
      <c r="K286" s="171" t="s">
        <v>19</v>
      </c>
      <c r="L286" s="40"/>
      <c r="M286" s="176" t="s">
        <v>19</v>
      </c>
      <c r="N286" s="177" t="s">
        <v>43</v>
      </c>
      <c r="O286" s="65"/>
      <c r="P286" s="178">
        <f>O286*H286</f>
        <v>0</v>
      </c>
      <c r="Q286" s="178">
        <v>0</v>
      </c>
      <c r="R286" s="178">
        <f>Q286*H286</f>
        <v>0</v>
      </c>
      <c r="S286" s="178">
        <v>0</v>
      </c>
      <c r="T286" s="17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0" t="s">
        <v>122</v>
      </c>
      <c r="AT286" s="180" t="s">
        <v>117</v>
      </c>
      <c r="AU286" s="180" t="s">
        <v>79</v>
      </c>
      <c r="AY286" s="18" t="s">
        <v>115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77</v>
      </c>
      <c r="BK286" s="181">
        <f>ROUND(I286*H286,2)</f>
        <v>0</v>
      </c>
      <c r="BL286" s="18" t="s">
        <v>122</v>
      </c>
      <c r="BM286" s="180" t="s">
        <v>480</v>
      </c>
    </row>
    <row r="287" spans="1:65" s="2" customFormat="1" ht="19.5">
      <c r="A287" s="35"/>
      <c r="B287" s="36"/>
      <c r="C287" s="37"/>
      <c r="D287" s="189" t="s">
        <v>475</v>
      </c>
      <c r="E287" s="37"/>
      <c r="F287" s="231" t="s">
        <v>476</v>
      </c>
      <c r="G287" s="37"/>
      <c r="H287" s="37"/>
      <c r="I287" s="184"/>
      <c r="J287" s="37"/>
      <c r="K287" s="37"/>
      <c r="L287" s="40"/>
      <c r="M287" s="185"/>
      <c r="N287" s="18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475</v>
      </c>
      <c r="AU287" s="18" t="s">
        <v>79</v>
      </c>
    </row>
    <row r="288" spans="1:65" s="12" customFormat="1" ht="22.9" customHeight="1">
      <c r="B288" s="153"/>
      <c r="C288" s="154"/>
      <c r="D288" s="155" t="s">
        <v>71</v>
      </c>
      <c r="E288" s="167" t="s">
        <v>481</v>
      </c>
      <c r="F288" s="167" t="s">
        <v>482</v>
      </c>
      <c r="G288" s="154"/>
      <c r="H288" s="154"/>
      <c r="I288" s="157"/>
      <c r="J288" s="168">
        <f>BK288</f>
        <v>0</v>
      </c>
      <c r="K288" s="154"/>
      <c r="L288" s="159"/>
      <c r="M288" s="160"/>
      <c r="N288" s="161"/>
      <c r="O288" s="161"/>
      <c r="P288" s="162">
        <f>SUM(P289:P309)</f>
        <v>0</v>
      </c>
      <c r="Q288" s="161"/>
      <c r="R288" s="162">
        <f>SUM(R289:R309)</f>
        <v>0</v>
      </c>
      <c r="S288" s="161"/>
      <c r="T288" s="163">
        <f>SUM(T289:T309)</f>
        <v>0</v>
      </c>
      <c r="AR288" s="164" t="s">
        <v>77</v>
      </c>
      <c r="AT288" s="165" t="s">
        <v>71</v>
      </c>
      <c r="AU288" s="165" t="s">
        <v>77</v>
      </c>
      <c r="AY288" s="164" t="s">
        <v>115</v>
      </c>
      <c r="BK288" s="166">
        <f>SUM(BK289:BK309)</f>
        <v>0</v>
      </c>
    </row>
    <row r="289" spans="1:65" s="2" customFormat="1" ht="24.2" customHeight="1">
      <c r="A289" s="35"/>
      <c r="B289" s="36"/>
      <c r="C289" s="169" t="s">
        <v>483</v>
      </c>
      <c r="D289" s="169" t="s">
        <v>117</v>
      </c>
      <c r="E289" s="170" t="s">
        <v>484</v>
      </c>
      <c r="F289" s="171" t="s">
        <v>485</v>
      </c>
      <c r="G289" s="172" t="s">
        <v>226</v>
      </c>
      <c r="H289" s="173">
        <v>2.2839999999999998</v>
      </c>
      <c r="I289" s="174"/>
      <c r="J289" s="175">
        <f>ROUND(I289*H289,2)</f>
        <v>0</v>
      </c>
      <c r="K289" s="171" t="s">
        <v>121</v>
      </c>
      <c r="L289" s="40"/>
      <c r="M289" s="176" t="s">
        <v>19</v>
      </c>
      <c r="N289" s="177" t="s">
        <v>43</v>
      </c>
      <c r="O289" s="65"/>
      <c r="P289" s="178">
        <f>O289*H289</f>
        <v>0</v>
      </c>
      <c r="Q289" s="178">
        <v>0</v>
      </c>
      <c r="R289" s="178">
        <f>Q289*H289</f>
        <v>0</v>
      </c>
      <c r="S289" s="178">
        <v>0</v>
      </c>
      <c r="T289" s="17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0" t="s">
        <v>122</v>
      </c>
      <c r="AT289" s="180" t="s">
        <v>117</v>
      </c>
      <c r="AU289" s="180" t="s">
        <v>79</v>
      </c>
      <c r="AY289" s="18" t="s">
        <v>115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8" t="s">
        <v>77</v>
      </c>
      <c r="BK289" s="181">
        <f>ROUND(I289*H289,2)</f>
        <v>0</v>
      </c>
      <c r="BL289" s="18" t="s">
        <v>122</v>
      </c>
      <c r="BM289" s="180" t="s">
        <v>486</v>
      </c>
    </row>
    <row r="290" spans="1:65" s="2" customFormat="1" ht="11.25">
      <c r="A290" s="35"/>
      <c r="B290" s="36"/>
      <c r="C290" s="37"/>
      <c r="D290" s="182" t="s">
        <v>124</v>
      </c>
      <c r="E290" s="37"/>
      <c r="F290" s="183" t="s">
        <v>487</v>
      </c>
      <c r="G290" s="37"/>
      <c r="H290" s="37"/>
      <c r="I290" s="184"/>
      <c r="J290" s="37"/>
      <c r="K290" s="37"/>
      <c r="L290" s="40"/>
      <c r="M290" s="185"/>
      <c r="N290" s="18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124</v>
      </c>
      <c r="AU290" s="18" t="s">
        <v>79</v>
      </c>
    </row>
    <row r="291" spans="1:65" s="13" customFormat="1" ht="11.25">
      <c r="B291" s="187"/>
      <c r="C291" s="188"/>
      <c r="D291" s="189" t="s">
        <v>126</v>
      </c>
      <c r="E291" s="190" t="s">
        <v>19</v>
      </c>
      <c r="F291" s="191" t="s">
        <v>488</v>
      </c>
      <c r="G291" s="188"/>
      <c r="H291" s="192">
        <v>2.2839999999999998</v>
      </c>
      <c r="I291" s="193"/>
      <c r="J291" s="188"/>
      <c r="K291" s="188"/>
      <c r="L291" s="194"/>
      <c r="M291" s="195"/>
      <c r="N291" s="196"/>
      <c r="O291" s="196"/>
      <c r="P291" s="196"/>
      <c r="Q291" s="196"/>
      <c r="R291" s="196"/>
      <c r="S291" s="196"/>
      <c r="T291" s="197"/>
      <c r="AT291" s="198" t="s">
        <v>126</v>
      </c>
      <c r="AU291" s="198" t="s">
        <v>79</v>
      </c>
      <c r="AV291" s="13" t="s">
        <v>79</v>
      </c>
      <c r="AW291" s="13" t="s">
        <v>34</v>
      </c>
      <c r="AX291" s="13" t="s">
        <v>77</v>
      </c>
      <c r="AY291" s="198" t="s">
        <v>115</v>
      </c>
    </row>
    <row r="292" spans="1:65" s="2" customFormat="1" ht="24.2" customHeight="1">
      <c r="A292" s="35"/>
      <c r="B292" s="36"/>
      <c r="C292" s="169" t="s">
        <v>489</v>
      </c>
      <c r="D292" s="169" t="s">
        <v>117</v>
      </c>
      <c r="E292" s="170" t="s">
        <v>490</v>
      </c>
      <c r="F292" s="171" t="s">
        <v>491</v>
      </c>
      <c r="G292" s="172" t="s">
        <v>226</v>
      </c>
      <c r="H292" s="173">
        <v>89.075999999999993</v>
      </c>
      <c r="I292" s="174"/>
      <c r="J292" s="175">
        <f>ROUND(I292*H292,2)</f>
        <v>0</v>
      </c>
      <c r="K292" s="171" t="s">
        <v>121</v>
      </c>
      <c r="L292" s="40"/>
      <c r="M292" s="176" t="s">
        <v>19</v>
      </c>
      <c r="N292" s="177" t="s">
        <v>43</v>
      </c>
      <c r="O292" s="65"/>
      <c r="P292" s="178">
        <f>O292*H292</f>
        <v>0</v>
      </c>
      <c r="Q292" s="178">
        <v>0</v>
      </c>
      <c r="R292" s="178">
        <f>Q292*H292</f>
        <v>0</v>
      </c>
      <c r="S292" s="178">
        <v>0</v>
      </c>
      <c r="T292" s="17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0" t="s">
        <v>122</v>
      </c>
      <c r="AT292" s="180" t="s">
        <v>117</v>
      </c>
      <c r="AU292" s="180" t="s">
        <v>79</v>
      </c>
      <c r="AY292" s="18" t="s">
        <v>115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18" t="s">
        <v>77</v>
      </c>
      <c r="BK292" s="181">
        <f>ROUND(I292*H292,2)</f>
        <v>0</v>
      </c>
      <c r="BL292" s="18" t="s">
        <v>122</v>
      </c>
      <c r="BM292" s="180" t="s">
        <v>492</v>
      </c>
    </row>
    <row r="293" spans="1:65" s="2" customFormat="1" ht="11.25">
      <c r="A293" s="35"/>
      <c r="B293" s="36"/>
      <c r="C293" s="37"/>
      <c r="D293" s="182" t="s">
        <v>124</v>
      </c>
      <c r="E293" s="37"/>
      <c r="F293" s="183" t="s">
        <v>493</v>
      </c>
      <c r="G293" s="37"/>
      <c r="H293" s="37"/>
      <c r="I293" s="184"/>
      <c r="J293" s="37"/>
      <c r="K293" s="37"/>
      <c r="L293" s="40"/>
      <c r="M293" s="185"/>
      <c r="N293" s="186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124</v>
      </c>
      <c r="AU293" s="18" t="s">
        <v>79</v>
      </c>
    </row>
    <row r="294" spans="1:65" s="13" customFormat="1" ht="11.25">
      <c r="B294" s="187"/>
      <c r="C294" s="188"/>
      <c r="D294" s="189" t="s">
        <v>126</v>
      </c>
      <c r="E294" s="188"/>
      <c r="F294" s="191" t="s">
        <v>494</v>
      </c>
      <c r="G294" s="188"/>
      <c r="H294" s="192">
        <v>89.075999999999993</v>
      </c>
      <c r="I294" s="193"/>
      <c r="J294" s="188"/>
      <c r="K294" s="188"/>
      <c r="L294" s="194"/>
      <c r="M294" s="195"/>
      <c r="N294" s="196"/>
      <c r="O294" s="196"/>
      <c r="P294" s="196"/>
      <c r="Q294" s="196"/>
      <c r="R294" s="196"/>
      <c r="S294" s="196"/>
      <c r="T294" s="197"/>
      <c r="AT294" s="198" t="s">
        <v>126</v>
      </c>
      <c r="AU294" s="198" t="s">
        <v>79</v>
      </c>
      <c r="AV294" s="13" t="s">
        <v>79</v>
      </c>
      <c r="AW294" s="13" t="s">
        <v>4</v>
      </c>
      <c r="AX294" s="13" t="s">
        <v>77</v>
      </c>
      <c r="AY294" s="198" t="s">
        <v>115</v>
      </c>
    </row>
    <row r="295" spans="1:65" s="2" customFormat="1" ht="24.2" customHeight="1">
      <c r="A295" s="35"/>
      <c r="B295" s="36"/>
      <c r="C295" s="169" t="s">
        <v>495</v>
      </c>
      <c r="D295" s="169" t="s">
        <v>117</v>
      </c>
      <c r="E295" s="170" t="s">
        <v>496</v>
      </c>
      <c r="F295" s="171" t="s">
        <v>497</v>
      </c>
      <c r="G295" s="172" t="s">
        <v>226</v>
      </c>
      <c r="H295" s="173">
        <v>2.976</v>
      </c>
      <c r="I295" s="174"/>
      <c r="J295" s="175">
        <f>ROUND(I295*H295,2)</f>
        <v>0</v>
      </c>
      <c r="K295" s="171" t="s">
        <v>121</v>
      </c>
      <c r="L295" s="40"/>
      <c r="M295" s="176" t="s">
        <v>19</v>
      </c>
      <c r="N295" s="177" t="s">
        <v>43</v>
      </c>
      <c r="O295" s="65"/>
      <c r="P295" s="178">
        <f>O295*H295</f>
        <v>0</v>
      </c>
      <c r="Q295" s="178">
        <v>0</v>
      </c>
      <c r="R295" s="178">
        <f>Q295*H295</f>
        <v>0</v>
      </c>
      <c r="S295" s="178">
        <v>0</v>
      </c>
      <c r="T295" s="17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0" t="s">
        <v>122</v>
      </c>
      <c r="AT295" s="180" t="s">
        <v>117</v>
      </c>
      <c r="AU295" s="180" t="s">
        <v>79</v>
      </c>
      <c r="AY295" s="18" t="s">
        <v>115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8" t="s">
        <v>77</v>
      </c>
      <c r="BK295" s="181">
        <f>ROUND(I295*H295,2)</f>
        <v>0</v>
      </c>
      <c r="BL295" s="18" t="s">
        <v>122</v>
      </c>
      <c r="BM295" s="180" t="s">
        <v>498</v>
      </c>
    </row>
    <row r="296" spans="1:65" s="2" customFormat="1" ht="11.25">
      <c r="A296" s="35"/>
      <c r="B296" s="36"/>
      <c r="C296" s="37"/>
      <c r="D296" s="182" t="s">
        <v>124</v>
      </c>
      <c r="E296" s="37"/>
      <c r="F296" s="183" t="s">
        <v>499</v>
      </c>
      <c r="G296" s="37"/>
      <c r="H296" s="37"/>
      <c r="I296" s="184"/>
      <c r="J296" s="37"/>
      <c r="K296" s="37"/>
      <c r="L296" s="40"/>
      <c r="M296" s="185"/>
      <c r="N296" s="18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124</v>
      </c>
      <c r="AU296" s="18" t="s">
        <v>79</v>
      </c>
    </row>
    <row r="297" spans="1:65" s="13" customFormat="1" ht="11.25">
      <c r="B297" s="187"/>
      <c r="C297" s="188"/>
      <c r="D297" s="189" t="s">
        <v>126</v>
      </c>
      <c r="E297" s="190" t="s">
        <v>19</v>
      </c>
      <c r="F297" s="191" t="s">
        <v>500</v>
      </c>
      <c r="G297" s="188"/>
      <c r="H297" s="192">
        <v>2.496</v>
      </c>
      <c r="I297" s="193"/>
      <c r="J297" s="188"/>
      <c r="K297" s="188"/>
      <c r="L297" s="194"/>
      <c r="M297" s="195"/>
      <c r="N297" s="196"/>
      <c r="O297" s="196"/>
      <c r="P297" s="196"/>
      <c r="Q297" s="196"/>
      <c r="R297" s="196"/>
      <c r="S297" s="196"/>
      <c r="T297" s="197"/>
      <c r="AT297" s="198" t="s">
        <v>126</v>
      </c>
      <c r="AU297" s="198" t="s">
        <v>79</v>
      </c>
      <c r="AV297" s="13" t="s">
        <v>79</v>
      </c>
      <c r="AW297" s="13" t="s">
        <v>34</v>
      </c>
      <c r="AX297" s="13" t="s">
        <v>72</v>
      </c>
      <c r="AY297" s="198" t="s">
        <v>115</v>
      </c>
    </row>
    <row r="298" spans="1:65" s="13" customFormat="1" ht="11.25">
      <c r="B298" s="187"/>
      <c r="C298" s="188"/>
      <c r="D298" s="189" t="s">
        <v>126</v>
      </c>
      <c r="E298" s="190" t="s">
        <v>19</v>
      </c>
      <c r="F298" s="191" t="s">
        <v>501</v>
      </c>
      <c r="G298" s="188"/>
      <c r="H298" s="192">
        <v>0.48</v>
      </c>
      <c r="I298" s="193"/>
      <c r="J298" s="188"/>
      <c r="K298" s="188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126</v>
      </c>
      <c r="AU298" s="198" t="s">
        <v>79</v>
      </c>
      <c r="AV298" s="13" t="s">
        <v>79</v>
      </c>
      <c r="AW298" s="13" t="s">
        <v>34</v>
      </c>
      <c r="AX298" s="13" t="s">
        <v>72</v>
      </c>
      <c r="AY298" s="198" t="s">
        <v>115</v>
      </c>
    </row>
    <row r="299" spans="1:65" s="14" customFormat="1" ht="11.25">
      <c r="B299" s="199"/>
      <c r="C299" s="200"/>
      <c r="D299" s="189" t="s">
        <v>126</v>
      </c>
      <c r="E299" s="201" t="s">
        <v>19</v>
      </c>
      <c r="F299" s="202" t="s">
        <v>145</v>
      </c>
      <c r="G299" s="200"/>
      <c r="H299" s="203">
        <v>2.976</v>
      </c>
      <c r="I299" s="204"/>
      <c r="J299" s="200"/>
      <c r="K299" s="200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126</v>
      </c>
      <c r="AU299" s="209" t="s">
        <v>79</v>
      </c>
      <c r="AV299" s="14" t="s">
        <v>122</v>
      </c>
      <c r="AW299" s="14" t="s">
        <v>34</v>
      </c>
      <c r="AX299" s="14" t="s">
        <v>77</v>
      </c>
      <c r="AY299" s="209" t="s">
        <v>115</v>
      </c>
    </row>
    <row r="300" spans="1:65" s="2" customFormat="1" ht="24.2" customHeight="1">
      <c r="A300" s="35"/>
      <c r="B300" s="36"/>
      <c r="C300" s="169" t="s">
        <v>502</v>
      </c>
      <c r="D300" s="169" t="s">
        <v>117</v>
      </c>
      <c r="E300" s="170" t="s">
        <v>503</v>
      </c>
      <c r="F300" s="171" t="s">
        <v>491</v>
      </c>
      <c r="G300" s="172" t="s">
        <v>226</v>
      </c>
      <c r="H300" s="173">
        <v>18.72</v>
      </c>
      <c r="I300" s="174"/>
      <c r="J300" s="175">
        <f>ROUND(I300*H300,2)</f>
        <v>0</v>
      </c>
      <c r="K300" s="171" t="s">
        <v>121</v>
      </c>
      <c r="L300" s="40"/>
      <c r="M300" s="176" t="s">
        <v>19</v>
      </c>
      <c r="N300" s="177" t="s">
        <v>43</v>
      </c>
      <c r="O300" s="65"/>
      <c r="P300" s="178">
        <f>O300*H300</f>
        <v>0</v>
      </c>
      <c r="Q300" s="178">
        <v>0</v>
      </c>
      <c r="R300" s="178">
        <f>Q300*H300</f>
        <v>0</v>
      </c>
      <c r="S300" s="178">
        <v>0</v>
      </c>
      <c r="T300" s="17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0" t="s">
        <v>122</v>
      </c>
      <c r="AT300" s="180" t="s">
        <v>117</v>
      </c>
      <c r="AU300" s="180" t="s">
        <v>79</v>
      </c>
      <c r="AY300" s="18" t="s">
        <v>115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18" t="s">
        <v>77</v>
      </c>
      <c r="BK300" s="181">
        <f>ROUND(I300*H300,2)</f>
        <v>0</v>
      </c>
      <c r="BL300" s="18" t="s">
        <v>122</v>
      </c>
      <c r="BM300" s="180" t="s">
        <v>504</v>
      </c>
    </row>
    <row r="301" spans="1:65" s="2" customFormat="1" ht="11.25">
      <c r="A301" s="35"/>
      <c r="B301" s="36"/>
      <c r="C301" s="37"/>
      <c r="D301" s="182" t="s">
        <v>124</v>
      </c>
      <c r="E301" s="37"/>
      <c r="F301" s="183" t="s">
        <v>505</v>
      </c>
      <c r="G301" s="37"/>
      <c r="H301" s="37"/>
      <c r="I301" s="184"/>
      <c r="J301" s="37"/>
      <c r="K301" s="37"/>
      <c r="L301" s="40"/>
      <c r="M301" s="185"/>
      <c r="N301" s="186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124</v>
      </c>
      <c r="AU301" s="18" t="s">
        <v>79</v>
      </c>
    </row>
    <row r="302" spans="1:65" s="13" customFormat="1" ht="11.25">
      <c r="B302" s="187"/>
      <c r="C302" s="188"/>
      <c r="D302" s="189" t="s">
        <v>126</v>
      </c>
      <c r="E302" s="190" t="s">
        <v>19</v>
      </c>
      <c r="F302" s="191" t="s">
        <v>501</v>
      </c>
      <c r="G302" s="188"/>
      <c r="H302" s="192">
        <v>0.48</v>
      </c>
      <c r="I302" s="193"/>
      <c r="J302" s="188"/>
      <c r="K302" s="188"/>
      <c r="L302" s="194"/>
      <c r="M302" s="195"/>
      <c r="N302" s="196"/>
      <c r="O302" s="196"/>
      <c r="P302" s="196"/>
      <c r="Q302" s="196"/>
      <c r="R302" s="196"/>
      <c r="S302" s="196"/>
      <c r="T302" s="197"/>
      <c r="AT302" s="198" t="s">
        <v>126</v>
      </c>
      <c r="AU302" s="198" t="s">
        <v>79</v>
      </c>
      <c r="AV302" s="13" t="s">
        <v>79</v>
      </c>
      <c r="AW302" s="13" t="s">
        <v>34</v>
      </c>
      <c r="AX302" s="13" t="s">
        <v>77</v>
      </c>
      <c r="AY302" s="198" t="s">
        <v>115</v>
      </c>
    </row>
    <row r="303" spans="1:65" s="13" customFormat="1" ht="11.25">
      <c r="B303" s="187"/>
      <c r="C303" s="188"/>
      <c r="D303" s="189" t="s">
        <v>126</v>
      </c>
      <c r="E303" s="188"/>
      <c r="F303" s="191" t="s">
        <v>506</v>
      </c>
      <c r="G303" s="188"/>
      <c r="H303" s="192">
        <v>18.72</v>
      </c>
      <c r="I303" s="193"/>
      <c r="J303" s="188"/>
      <c r="K303" s="188"/>
      <c r="L303" s="194"/>
      <c r="M303" s="195"/>
      <c r="N303" s="196"/>
      <c r="O303" s="196"/>
      <c r="P303" s="196"/>
      <c r="Q303" s="196"/>
      <c r="R303" s="196"/>
      <c r="S303" s="196"/>
      <c r="T303" s="197"/>
      <c r="AT303" s="198" t="s">
        <v>126</v>
      </c>
      <c r="AU303" s="198" t="s">
        <v>79</v>
      </c>
      <c r="AV303" s="13" t="s">
        <v>79</v>
      </c>
      <c r="AW303" s="13" t="s">
        <v>4</v>
      </c>
      <c r="AX303" s="13" t="s">
        <v>77</v>
      </c>
      <c r="AY303" s="198" t="s">
        <v>115</v>
      </c>
    </row>
    <row r="304" spans="1:65" s="2" customFormat="1" ht="16.5" customHeight="1">
      <c r="A304" s="35"/>
      <c r="B304" s="36"/>
      <c r="C304" s="169" t="s">
        <v>507</v>
      </c>
      <c r="D304" s="169" t="s">
        <v>117</v>
      </c>
      <c r="E304" s="170" t="s">
        <v>508</v>
      </c>
      <c r="F304" s="171" t="s">
        <v>509</v>
      </c>
      <c r="G304" s="172" t="s">
        <v>226</v>
      </c>
      <c r="H304" s="173">
        <v>5.76</v>
      </c>
      <c r="I304" s="174"/>
      <c r="J304" s="175">
        <f>ROUND(I304*H304,2)</f>
        <v>0</v>
      </c>
      <c r="K304" s="171" t="s">
        <v>121</v>
      </c>
      <c r="L304" s="40"/>
      <c r="M304" s="176" t="s">
        <v>19</v>
      </c>
      <c r="N304" s="177" t="s">
        <v>43</v>
      </c>
      <c r="O304" s="65"/>
      <c r="P304" s="178">
        <f>O304*H304</f>
        <v>0</v>
      </c>
      <c r="Q304" s="178">
        <v>0</v>
      </c>
      <c r="R304" s="178">
        <f>Q304*H304</f>
        <v>0</v>
      </c>
      <c r="S304" s="178">
        <v>0</v>
      </c>
      <c r="T304" s="17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0" t="s">
        <v>122</v>
      </c>
      <c r="AT304" s="180" t="s">
        <v>117</v>
      </c>
      <c r="AU304" s="180" t="s">
        <v>79</v>
      </c>
      <c r="AY304" s="18" t="s">
        <v>115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18" t="s">
        <v>77</v>
      </c>
      <c r="BK304" s="181">
        <f>ROUND(I304*H304,2)</f>
        <v>0</v>
      </c>
      <c r="BL304" s="18" t="s">
        <v>122</v>
      </c>
      <c r="BM304" s="180" t="s">
        <v>510</v>
      </c>
    </row>
    <row r="305" spans="1:65" s="2" customFormat="1" ht="11.25">
      <c r="A305" s="35"/>
      <c r="B305" s="36"/>
      <c r="C305" s="37"/>
      <c r="D305" s="182" t="s">
        <v>124</v>
      </c>
      <c r="E305" s="37"/>
      <c r="F305" s="183" t="s">
        <v>511</v>
      </c>
      <c r="G305" s="37"/>
      <c r="H305" s="37"/>
      <c r="I305" s="184"/>
      <c r="J305" s="37"/>
      <c r="K305" s="37"/>
      <c r="L305" s="40"/>
      <c r="M305" s="185"/>
      <c r="N305" s="186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124</v>
      </c>
      <c r="AU305" s="18" t="s">
        <v>79</v>
      </c>
    </row>
    <row r="306" spans="1:65" s="2" customFormat="1" ht="24.2" customHeight="1">
      <c r="A306" s="35"/>
      <c r="B306" s="36"/>
      <c r="C306" s="169" t="s">
        <v>512</v>
      </c>
      <c r="D306" s="169" t="s">
        <v>117</v>
      </c>
      <c r="E306" s="170" t="s">
        <v>513</v>
      </c>
      <c r="F306" s="171" t="s">
        <v>514</v>
      </c>
      <c r="G306" s="172" t="s">
        <v>226</v>
      </c>
      <c r="H306" s="173">
        <v>0.48</v>
      </c>
      <c r="I306" s="174"/>
      <c r="J306" s="175">
        <f>ROUND(I306*H306,2)</f>
        <v>0</v>
      </c>
      <c r="K306" s="171" t="s">
        <v>121</v>
      </c>
      <c r="L306" s="40"/>
      <c r="M306" s="176" t="s">
        <v>19</v>
      </c>
      <c r="N306" s="177" t="s">
        <v>43</v>
      </c>
      <c r="O306" s="65"/>
      <c r="P306" s="178">
        <f>O306*H306</f>
        <v>0</v>
      </c>
      <c r="Q306" s="178">
        <v>0</v>
      </c>
      <c r="R306" s="178">
        <f>Q306*H306</f>
        <v>0</v>
      </c>
      <c r="S306" s="178">
        <v>0</v>
      </c>
      <c r="T306" s="17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0" t="s">
        <v>122</v>
      </c>
      <c r="AT306" s="180" t="s">
        <v>117</v>
      </c>
      <c r="AU306" s="180" t="s">
        <v>79</v>
      </c>
      <c r="AY306" s="18" t="s">
        <v>115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18" t="s">
        <v>77</v>
      </c>
      <c r="BK306" s="181">
        <f>ROUND(I306*H306,2)</f>
        <v>0</v>
      </c>
      <c r="BL306" s="18" t="s">
        <v>122</v>
      </c>
      <c r="BM306" s="180" t="s">
        <v>515</v>
      </c>
    </row>
    <row r="307" spans="1:65" s="2" customFormat="1" ht="11.25">
      <c r="A307" s="35"/>
      <c r="B307" s="36"/>
      <c r="C307" s="37"/>
      <c r="D307" s="182" t="s">
        <v>124</v>
      </c>
      <c r="E307" s="37"/>
      <c r="F307" s="183" t="s">
        <v>516</v>
      </c>
      <c r="G307" s="37"/>
      <c r="H307" s="37"/>
      <c r="I307" s="184"/>
      <c r="J307" s="37"/>
      <c r="K307" s="37"/>
      <c r="L307" s="40"/>
      <c r="M307" s="185"/>
      <c r="N307" s="186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124</v>
      </c>
      <c r="AU307" s="18" t="s">
        <v>79</v>
      </c>
    </row>
    <row r="308" spans="1:65" s="2" customFormat="1" ht="24.2" customHeight="1">
      <c r="A308" s="35"/>
      <c r="B308" s="36"/>
      <c r="C308" s="169" t="s">
        <v>517</v>
      </c>
      <c r="D308" s="169" t="s">
        <v>117</v>
      </c>
      <c r="E308" s="170" t="s">
        <v>518</v>
      </c>
      <c r="F308" s="171" t="s">
        <v>225</v>
      </c>
      <c r="G308" s="172" t="s">
        <v>226</v>
      </c>
      <c r="H308" s="173">
        <v>2.2839999999999998</v>
      </c>
      <c r="I308" s="174"/>
      <c r="J308" s="175">
        <f>ROUND(I308*H308,2)</f>
        <v>0</v>
      </c>
      <c r="K308" s="171" t="s">
        <v>121</v>
      </c>
      <c r="L308" s="40"/>
      <c r="M308" s="176" t="s">
        <v>19</v>
      </c>
      <c r="N308" s="177" t="s">
        <v>43</v>
      </c>
      <c r="O308" s="65"/>
      <c r="P308" s="178">
        <f>O308*H308</f>
        <v>0</v>
      </c>
      <c r="Q308" s="178">
        <v>0</v>
      </c>
      <c r="R308" s="178">
        <f>Q308*H308</f>
        <v>0</v>
      </c>
      <c r="S308" s="178">
        <v>0</v>
      </c>
      <c r="T308" s="17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0" t="s">
        <v>122</v>
      </c>
      <c r="AT308" s="180" t="s">
        <v>117</v>
      </c>
      <c r="AU308" s="180" t="s">
        <v>79</v>
      </c>
      <c r="AY308" s="18" t="s">
        <v>115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18" t="s">
        <v>77</v>
      </c>
      <c r="BK308" s="181">
        <f>ROUND(I308*H308,2)</f>
        <v>0</v>
      </c>
      <c r="BL308" s="18" t="s">
        <v>122</v>
      </c>
      <c r="BM308" s="180" t="s">
        <v>519</v>
      </c>
    </row>
    <row r="309" spans="1:65" s="2" customFormat="1" ht="11.25">
      <c r="A309" s="35"/>
      <c r="B309" s="36"/>
      <c r="C309" s="37"/>
      <c r="D309" s="182" t="s">
        <v>124</v>
      </c>
      <c r="E309" s="37"/>
      <c r="F309" s="183" t="s">
        <v>520</v>
      </c>
      <c r="G309" s="37"/>
      <c r="H309" s="37"/>
      <c r="I309" s="184"/>
      <c r="J309" s="37"/>
      <c r="K309" s="37"/>
      <c r="L309" s="40"/>
      <c r="M309" s="185"/>
      <c r="N309" s="18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124</v>
      </c>
      <c r="AU309" s="18" t="s">
        <v>79</v>
      </c>
    </row>
    <row r="310" spans="1:65" s="12" customFormat="1" ht="22.9" customHeight="1">
      <c r="B310" s="153"/>
      <c r="C310" s="154"/>
      <c r="D310" s="155" t="s">
        <v>71</v>
      </c>
      <c r="E310" s="167" t="s">
        <v>521</v>
      </c>
      <c r="F310" s="167" t="s">
        <v>522</v>
      </c>
      <c r="G310" s="154"/>
      <c r="H310" s="154"/>
      <c r="I310" s="157"/>
      <c r="J310" s="168">
        <f>BK310</f>
        <v>0</v>
      </c>
      <c r="K310" s="154"/>
      <c r="L310" s="159"/>
      <c r="M310" s="160"/>
      <c r="N310" s="161"/>
      <c r="O310" s="161"/>
      <c r="P310" s="162">
        <f>SUM(P311:P314)</f>
        <v>0</v>
      </c>
      <c r="Q310" s="161"/>
      <c r="R310" s="162">
        <f>SUM(R311:R314)</f>
        <v>0</v>
      </c>
      <c r="S310" s="161"/>
      <c r="T310" s="163">
        <f>SUM(T311:T314)</f>
        <v>0</v>
      </c>
      <c r="AR310" s="164" t="s">
        <v>77</v>
      </c>
      <c r="AT310" s="165" t="s">
        <v>71</v>
      </c>
      <c r="AU310" s="165" t="s">
        <v>77</v>
      </c>
      <c r="AY310" s="164" t="s">
        <v>115</v>
      </c>
      <c r="BK310" s="166">
        <f>SUM(BK311:BK314)</f>
        <v>0</v>
      </c>
    </row>
    <row r="311" spans="1:65" s="2" customFormat="1" ht="24.2" customHeight="1">
      <c r="A311" s="35"/>
      <c r="B311" s="36"/>
      <c r="C311" s="169" t="s">
        <v>523</v>
      </c>
      <c r="D311" s="169" t="s">
        <v>117</v>
      </c>
      <c r="E311" s="170" t="s">
        <v>524</v>
      </c>
      <c r="F311" s="171" t="s">
        <v>525</v>
      </c>
      <c r="G311" s="172" t="s">
        <v>226</v>
      </c>
      <c r="H311" s="173">
        <v>33.145000000000003</v>
      </c>
      <c r="I311" s="174"/>
      <c r="J311" s="175">
        <f>ROUND(I311*H311,2)</f>
        <v>0</v>
      </c>
      <c r="K311" s="171" t="s">
        <v>121</v>
      </c>
      <c r="L311" s="40"/>
      <c r="M311" s="176" t="s">
        <v>19</v>
      </c>
      <c r="N311" s="177" t="s">
        <v>43</v>
      </c>
      <c r="O311" s="65"/>
      <c r="P311" s="178">
        <f>O311*H311</f>
        <v>0</v>
      </c>
      <c r="Q311" s="178">
        <v>0</v>
      </c>
      <c r="R311" s="178">
        <f>Q311*H311</f>
        <v>0</v>
      </c>
      <c r="S311" s="178">
        <v>0</v>
      </c>
      <c r="T311" s="17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0" t="s">
        <v>122</v>
      </c>
      <c r="AT311" s="180" t="s">
        <v>117</v>
      </c>
      <c r="AU311" s="180" t="s">
        <v>79</v>
      </c>
      <c r="AY311" s="18" t="s">
        <v>115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8" t="s">
        <v>77</v>
      </c>
      <c r="BK311" s="181">
        <f>ROUND(I311*H311,2)</f>
        <v>0</v>
      </c>
      <c r="BL311" s="18" t="s">
        <v>122</v>
      </c>
      <c r="BM311" s="180" t="s">
        <v>526</v>
      </c>
    </row>
    <row r="312" spans="1:65" s="2" customFormat="1" ht="11.25">
      <c r="A312" s="35"/>
      <c r="B312" s="36"/>
      <c r="C312" s="37"/>
      <c r="D312" s="182" t="s">
        <v>124</v>
      </c>
      <c r="E312" s="37"/>
      <c r="F312" s="183" t="s">
        <v>527</v>
      </c>
      <c r="G312" s="37"/>
      <c r="H312" s="37"/>
      <c r="I312" s="184"/>
      <c r="J312" s="37"/>
      <c r="K312" s="37"/>
      <c r="L312" s="40"/>
      <c r="M312" s="185"/>
      <c r="N312" s="186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124</v>
      </c>
      <c r="AU312" s="18" t="s">
        <v>79</v>
      </c>
    </row>
    <row r="313" spans="1:65" s="2" customFormat="1" ht="24.2" customHeight="1">
      <c r="A313" s="35"/>
      <c r="B313" s="36"/>
      <c r="C313" s="169" t="s">
        <v>528</v>
      </c>
      <c r="D313" s="169" t="s">
        <v>117</v>
      </c>
      <c r="E313" s="170" t="s">
        <v>529</v>
      </c>
      <c r="F313" s="171" t="s">
        <v>530</v>
      </c>
      <c r="G313" s="172" t="s">
        <v>226</v>
      </c>
      <c r="H313" s="173">
        <v>33.145000000000003</v>
      </c>
      <c r="I313" s="174"/>
      <c r="J313" s="175">
        <f>ROUND(I313*H313,2)</f>
        <v>0</v>
      </c>
      <c r="K313" s="171" t="s">
        <v>121</v>
      </c>
      <c r="L313" s="40"/>
      <c r="M313" s="176" t="s">
        <v>19</v>
      </c>
      <c r="N313" s="177" t="s">
        <v>43</v>
      </c>
      <c r="O313" s="65"/>
      <c r="P313" s="178">
        <f>O313*H313</f>
        <v>0</v>
      </c>
      <c r="Q313" s="178">
        <v>0</v>
      </c>
      <c r="R313" s="178">
        <f>Q313*H313</f>
        <v>0</v>
      </c>
      <c r="S313" s="178">
        <v>0</v>
      </c>
      <c r="T313" s="17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0" t="s">
        <v>122</v>
      </c>
      <c r="AT313" s="180" t="s">
        <v>117</v>
      </c>
      <c r="AU313" s="180" t="s">
        <v>79</v>
      </c>
      <c r="AY313" s="18" t="s">
        <v>115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18" t="s">
        <v>77</v>
      </c>
      <c r="BK313" s="181">
        <f>ROUND(I313*H313,2)</f>
        <v>0</v>
      </c>
      <c r="BL313" s="18" t="s">
        <v>122</v>
      </c>
      <c r="BM313" s="180" t="s">
        <v>531</v>
      </c>
    </row>
    <row r="314" spans="1:65" s="2" customFormat="1" ht="11.25">
      <c r="A314" s="35"/>
      <c r="B314" s="36"/>
      <c r="C314" s="37"/>
      <c r="D314" s="182" t="s">
        <v>124</v>
      </c>
      <c r="E314" s="37"/>
      <c r="F314" s="183" t="s">
        <v>532</v>
      </c>
      <c r="G314" s="37"/>
      <c r="H314" s="37"/>
      <c r="I314" s="184"/>
      <c r="J314" s="37"/>
      <c r="K314" s="37"/>
      <c r="L314" s="40"/>
      <c r="M314" s="185"/>
      <c r="N314" s="186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124</v>
      </c>
      <c r="AU314" s="18" t="s">
        <v>79</v>
      </c>
    </row>
    <row r="315" spans="1:65" s="12" customFormat="1" ht="25.9" customHeight="1">
      <c r="B315" s="153"/>
      <c r="C315" s="154"/>
      <c r="D315" s="155" t="s">
        <v>71</v>
      </c>
      <c r="E315" s="156" t="s">
        <v>533</v>
      </c>
      <c r="F315" s="156" t="s">
        <v>534</v>
      </c>
      <c r="G315" s="154"/>
      <c r="H315" s="154"/>
      <c r="I315" s="157"/>
      <c r="J315" s="158">
        <f>BK315</f>
        <v>0</v>
      </c>
      <c r="K315" s="154"/>
      <c r="L315" s="159"/>
      <c r="M315" s="160"/>
      <c r="N315" s="161"/>
      <c r="O315" s="161"/>
      <c r="P315" s="162">
        <f>P316</f>
        <v>0</v>
      </c>
      <c r="Q315" s="161"/>
      <c r="R315" s="162">
        <f>R316</f>
        <v>4.5000000000000005E-3</v>
      </c>
      <c r="S315" s="161"/>
      <c r="T315" s="163">
        <f>T316</f>
        <v>0</v>
      </c>
      <c r="AR315" s="164" t="s">
        <v>79</v>
      </c>
      <c r="AT315" s="165" t="s">
        <v>71</v>
      </c>
      <c r="AU315" s="165" t="s">
        <v>72</v>
      </c>
      <c r="AY315" s="164" t="s">
        <v>115</v>
      </c>
      <c r="BK315" s="166">
        <f>BK316</f>
        <v>0</v>
      </c>
    </row>
    <row r="316" spans="1:65" s="12" customFormat="1" ht="22.9" customHeight="1">
      <c r="B316" s="153"/>
      <c r="C316" s="154"/>
      <c r="D316" s="155" t="s">
        <v>71</v>
      </c>
      <c r="E316" s="167" t="s">
        <v>535</v>
      </c>
      <c r="F316" s="167" t="s">
        <v>536</v>
      </c>
      <c r="G316" s="154"/>
      <c r="H316" s="154"/>
      <c r="I316" s="157"/>
      <c r="J316" s="168">
        <f>BK316</f>
        <v>0</v>
      </c>
      <c r="K316" s="154"/>
      <c r="L316" s="159"/>
      <c r="M316" s="160"/>
      <c r="N316" s="161"/>
      <c r="O316" s="161"/>
      <c r="P316" s="162">
        <f>SUM(P317:P318)</f>
        <v>0</v>
      </c>
      <c r="Q316" s="161"/>
      <c r="R316" s="162">
        <f>SUM(R317:R318)</f>
        <v>4.5000000000000005E-3</v>
      </c>
      <c r="S316" s="161"/>
      <c r="T316" s="163">
        <f>SUM(T317:T318)</f>
        <v>0</v>
      </c>
      <c r="AR316" s="164" t="s">
        <v>79</v>
      </c>
      <c r="AT316" s="165" t="s">
        <v>71</v>
      </c>
      <c r="AU316" s="165" t="s">
        <v>77</v>
      </c>
      <c r="AY316" s="164" t="s">
        <v>115</v>
      </c>
      <c r="BK316" s="166">
        <f>SUM(BK317:BK318)</f>
        <v>0</v>
      </c>
    </row>
    <row r="317" spans="1:65" s="2" customFormat="1" ht="16.5" customHeight="1">
      <c r="A317" s="35"/>
      <c r="B317" s="36"/>
      <c r="C317" s="169" t="s">
        <v>537</v>
      </c>
      <c r="D317" s="169" t="s">
        <v>117</v>
      </c>
      <c r="E317" s="170" t="s">
        <v>538</v>
      </c>
      <c r="F317" s="171" t="s">
        <v>539</v>
      </c>
      <c r="G317" s="172" t="s">
        <v>373</v>
      </c>
      <c r="H317" s="173">
        <v>3</v>
      </c>
      <c r="I317" s="174"/>
      <c r="J317" s="175">
        <f>ROUND(I317*H317,2)</f>
        <v>0</v>
      </c>
      <c r="K317" s="171" t="s">
        <v>121</v>
      </c>
      <c r="L317" s="40"/>
      <c r="M317" s="176" t="s">
        <v>19</v>
      </c>
      <c r="N317" s="177" t="s">
        <v>43</v>
      </c>
      <c r="O317" s="65"/>
      <c r="P317" s="178">
        <f>O317*H317</f>
        <v>0</v>
      </c>
      <c r="Q317" s="178">
        <v>1.5E-3</v>
      </c>
      <c r="R317" s="178">
        <f>Q317*H317</f>
        <v>4.5000000000000005E-3</v>
      </c>
      <c r="S317" s="178">
        <v>0</v>
      </c>
      <c r="T317" s="17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0" t="s">
        <v>216</v>
      </c>
      <c r="AT317" s="180" t="s">
        <v>117</v>
      </c>
      <c r="AU317" s="180" t="s">
        <v>79</v>
      </c>
      <c r="AY317" s="18" t="s">
        <v>115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8" t="s">
        <v>77</v>
      </c>
      <c r="BK317" s="181">
        <f>ROUND(I317*H317,2)</f>
        <v>0</v>
      </c>
      <c r="BL317" s="18" t="s">
        <v>216</v>
      </c>
      <c r="BM317" s="180" t="s">
        <v>540</v>
      </c>
    </row>
    <row r="318" spans="1:65" s="2" customFormat="1" ht="11.25">
      <c r="A318" s="35"/>
      <c r="B318" s="36"/>
      <c r="C318" s="37"/>
      <c r="D318" s="182" t="s">
        <v>124</v>
      </c>
      <c r="E318" s="37"/>
      <c r="F318" s="183" t="s">
        <v>541</v>
      </c>
      <c r="G318" s="37"/>
      <c r="H318" s="37"/>
      <c r="I318" s="184"/>
      <c r="J318" s="37"/>
      <c r="K318" s="37"/>
      <c r="L318" s="40"/>
      <c r="M318" s="185"/>
      <c r="N318" s="186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124</v>
      </c>
      <c r="AU318" s="18" t="s">
        <v>79</v>
      </c>
    </row>
    <row r="319" spans="1:65" s="12" customFormat="1" ht="25.9" customHeight="1">
      <c r="B319" s="153"/>
      <c r="C319" s="154"/>
      <c r="D319" s="155" t="s">
        <v>71</v>
      </c>
      <c r="E319" s="156" t="s">
        <v>542</v>
      </c>
      <c r="F319" s="156" t="s">
        <v>543</v>
      </c>
      <c r="G319" s="154"/>
      <c r="H319" s="154"/>
      <c r="I319" s="157"/>
      <c r="J319" s="158">
        <f>BK319</f>
        <v>0</v>
      </c>
      <c r="K319" s="154"/>
      <c r="L319" s="159"/>
      <c r="M319" s="160"/>
      <c r="N319" s="161"/>
      <c r="O319" s="161"/>
      <c r="P319" s="162">
        <f>P320+P329+P332+P335</f>
        <v>0</v>
      </c>
      <c r="Q319" s="161"/>
      <c r="R319" s="162">
        <f>R320+R329+R332+R335</f>
        <v>0</v>
      </c>
      <c r="S319" s="161"/>
      <c r="T319" s="163">
        <f>T320+T329+T332+T335</f>
        <v>0</v>
      </c>
      <c r="AR319" s="164" t="s">
        <v>146</v>
      </c>
      <c r="AT319" s="165" t="s">
        <v>71</v>
      </c>
      <c r="AU319" s="165" t="s">
        <v>72</v>
      </c>
      <c r="AY319" s="164" t="s">
        <v>115</v>
      </c>
      <c r="BK319" s="166">
        <f>BK320+BK329+BK332+BK335</f>
        <v>0</v>
      </c>
    </row>
    <row r="320" spans="1:65" s="12" customFormat="1" ht="22.9" customHeight="1">
      <c r="B320" s="153"/>
      <c r="C320" s="154"/>
      <c r="D320" s="155" t="s">
        <v>71</v>
      </c>
      <c r="E320" s="167" t="s">
        <v>544</v>
      </c>
      <c r="F320" s="167" t="s">
        <v>545</v>
      </c>
      <c r="G320" s="154"/>
      <c r="H320" s="154"/>
      <c r="I320" s="157"/>
      <c r="J320" s="168">
        <f>BK320</f>
        <v>0</v>
      </c>
      <c r="K320" s="154"/>
      <c r="L320" s="159"/>
      <c r="M320" s="160"/>
      <c r="N320" s="161"/>
      <c r="O320" s="161"/>
      <c r="P320" s="162">
        <f>SUM(P321:P328)</f>
        <v>0</v>
      </c>
      <c r="Q320" s="161"/>
      <c r="R320" s="162">
        <f>SUM(R321:R328)</f>
        <v>0</v>
      </c>
      <c r="S320" s="161"/>
      <c r="T320" s="163">
        <f>SUM(T321:T328)</f>
        <v>0</v>
      </c>
      <c r="AR320" s="164" t="s">
        <v>146</v>
      </c>
      <c r="AT320" s="165" t="s">
        <v>71</v>
      </c>
      <c r="AU320" s="165" t="s">
        <v>77</v>
      </c>
      <c r="AY320" s="164" t="s">
        <v>115</v>
      </c>
      <c r="BK320" s="166">
        <f>SUM(BK321:BK328)</f>
        <v>0</v>
      </c>
    </row>
    <row r="321" spans="1:65" s="2" customFormat="1" ht="16.5" customHeight="1">
      <c r="A321" s="35"/>
      <c r="B321" s="36"/>
      <c r="C321" s="169" t="s">
        <v>546</v>
      </c>
      <c r="D321" s="169" t="s">
        <v>117</v>
      </c>
      <c r="E321" s="170" t="s">
        <v>547</v>
      </c>
      <c r="F321" s="171" t="s">
        <v>548</v>
      </c>
      <c r="G321" s="172" t="s">
        <v>549</v>
      </c>
      <c r="H321" s="173">
        <v>1</v>
      </c>
      <c r="I321" s="174"/>
      <c r="J321" s="175">
        <f>ROUND(I321*H321,2)</f>
        <v>0</v>
      </c>
      <c r="K321" s="171" t="s">
        <v>121</v>
      </c>
      <c r="L321" s="40"/>
      <c r="M321" s="176" t="s">
        <v>19</v>
      </c>
      <c r="N321" s="177" t="s">
        <v>43</v>
      </c>
      <c r="O321" s="65"/>
      <c r="P321" s="178">
        <f>O321*H321</f>
        <v>0</v>
      </c>
      <c r="Q321" s="178">
        <v>0</v>
      </c>
      <c r="R321" s="178">
        <f>Q321*H321</f>
        <v>0</v>
      </c>
      <c r="S321" s="178">
        <v>0</v>
      </c>
      <c r="T321" s="17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0" t="s">
        <v>550</v>
      </c>
      <c r="AT321" s="180" t="s">
        <v>117</v>
      </c>
      <c r="AU321" s="180" t="s">
        <v>79</v>
      </c>
      <c r="AY321" s="18" t="s">
        <v>115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8" t="s">
        <v>77</v>
      </c>
      <c r="BK321" s="181">
        <f>ROUND(I321*H321,2)</f>
        <v>0</v>
      </c>
      <c r="BL321" s="18" t="s">
        <v>550</v>
      </c>
      <c r="BM321" s="180" t="s">
        <v>551</v>
      </c>
    </row>
    <row r="322" spans="1:65" s="2" customFormat="1" ht="11.25">
      <c r="A322" s="35"/>
      <c r="B322" s="36"/>
      <c r="C322" s="37"/>
      <c r="D322" s="182" t="s">
        <v>124</v>
      </c>
      <c r="E322" s="37"/>
      <c r="F322" s="183" t="s">
        <v>552</v>
      </c>
      <c r="G322" s="37"/>
      <c r="H322" s="37"/>
      <c r="I322" s="184"/>
      <c r="J322" s="37"/>
      <c r="K322" s="37"/>
      <c r="L322" s="40"/>
      <c r="M322" s="185"/>
      <c r="N322" s="186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124</v>
      </c>
      <c r="AU322" s="18" t="s">
        <v>79</v>
      </c>
    </row>
    <row r="323" spans="1:65" s="2" customFormat="1" ht="16.5" customHeight="1">
      <c r="A323" s="35"/>
      <c r="B323" s="36"/>
      <c r="C323" s="169" t="s">
        <v>553</v>
      </c>
      <c r="D323" s="169" t="s">
        <v>117</v>
      </c>
      <c r="E323" s="170" t="s">
        <v>554</v>
      </c>
      <c r="F323" s="171" t="s">
        <v>555</v>
      </c>
      <c r="G323" s="172" t="s">
        <v>549</v>
      </c>
      <c r="H323" s="173">
        <v>1</v>
      </c>
      <c r="I323" s="174"/>
      <c r="J323" s="175">
        <f>ROUND(I323*H323,2)</f>
        <v>0</v>
      </c>
      <c r="K323" s="171" t="s">
        <v>121</v>
      </c>
      <c r="L323" s="40"/>
      <c r="M323" s="176" t="s">
        <v>19</v>
      </c>
      <c r="N323" s="177" t="s">
        <v>43</v>
      </c>
      <c r="O323" s="65"/>
      <c r="P323" s="178">
        <f>O323*H323</f>
        <v>0</v>
      </c>
      <c r="Q323" s="178">
        <v>0</v>
      </c>
      <c r="R323" s="178">
        <f>Q323*H323</f>
        <v>0</v>
      </c>
      <c r="S323" s="178">
        <v>0</v>
      </c>
      <c r="T323" s="17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0" t="s">
        <v>550</v>
      </c>
      <c r="AT323" s="180" t="s">
        <v>117</v>
      </c>
      <c r="AU323" s="180" t="s">
        <v>79</v>
      </c>
      <c r="AY323" s="18" t="s">
        <v>115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8" t="s">
        <v>77</v>
      </c>
      <c r="BK323" s="181">
        <f>ROUND(I323*H323,2)</f>
        <v>0</v>
      </c>
      <c r="BL323" s="18" t="s">
        <v>550</v>
      </c>
      <c r="BM323" s="180" t="s">
        <v>556</v>
      </c>
    </row>
    <row r="324" spans="1:65" s="2" customFormat="1" ht="11.25">
      <c r="A324" s="35"/>
      <c r="B324" s="36"/>
      <c r="C324" s="37"/>
      <c r="D324" s="182" t="s">
        <v>124</v>
      </c>
      <c r="E324" s="37"/>
      <c r="F324" s="183" t="s">
        <v>557</v>
      </c>
      <c r="G324" s="37"/>
      <c r="H324" s="37"/>
      <c r="I324" s="184"/>
      <c r="J324" s="37"/>
      <c r="K324" s="37"/>
      <c r="L324" s="40"/>
      <c r="M324" s="185"/>
      <c r="N324" s="186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124</v>
      </c>
      <c r="AU324" s="18" t="s">
        <v>79</v>
      </c>
    </row>
    <row r="325" spans="1:65" s="2" customFormat="1" ht="16.5" customHeight="1">
      <c r="A325" s="35"/>
      <c r="B325" s="36"/>
      <c r="C325" s="169" t="s">
        <v>558</v>
      </c>
      <c r="D325" s="169" t="s">
        <v>117</v>
      </c>
      <c r="E325" s="170" t="s">
        <v>559</v>
      </c>
      <c r="F325" s="171" t="s">
        <v>560</v>
      </c>
      <c r="G325" s="172" t="s">
        <v>549</v>
      </c>
      <c r="H325" s="173">
        <v>1</v>
      </c>
      <c r="I325" s="174"/>
      <c r="J325" s="175">
        <f>ROUND(I325*H325,2)</f>
        <v>0</v>
      </c>
      <c r="K325" s="171" t="s">
        <v>121</v>
      </c>
      <c r="L325" s="40"/>
      <c r="M325" s="176" t="s">
        <v>19</v>
      </c>
      <c r="N325" s="177" t="s">
        <v>43</v>
      </c>
      <c r="O325" s="65"/>
      <c r="P325" s="178">
        <f>O325*H325</f>
        <v>0</v>
      </c>
      <c r="Q325" s="178">
        <v>0</v>
      </c>
      <c r="R325" s="178">
        <f>Q325*H325</f>
        <v>0</v>
      </c>
      <c r="S325" s="178">
        <v>0</v>
      </c>
      <c r="T325" s="17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0" t="s">
        <v>550</v>
      </c>
      <c r="AT325" s="180" t="s">
        <v>117</v>
      </c>
      <c r="AU325" s="180" t="s">
        <v>79</v>
      </c>
      <c r="AY325" s="18" t="s">
        <v>115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8" t="s">
        <v>77</v>
      </c>
      <c r="BK325" s="181">
        <f>ROUND(I325*H325,2)</f>
        <v>0</v>
      </c>
      <c r="BL325" s="18" t="s">
        <v>550</v>
      </c>
      <c r="BM325" s="180" t="s">
        <v>561</v>
      </c>
    </row>
    <row r="326" spans="1:65" s="2" customFormat="1" ht="11.25">
      <c r="A326" s="35"/>
      <c r="B326" s="36"/>
      <c r="C326" s="37"/>
      <c r="D326" s="182" t="s">
        <v>124</v>
      </c>
      <c r="E326" s="37"/>
      <c r="F326" s="183" t="s">
        <v>562</v>
      </c>
      <c r="G326" s="37"/>
      <c r="H326" s="37"/>
      <c r="I326" s="184"/>
      <c r="J326" s="37"/>
      <c r="K326" s="37"/>
      <c r="L326" s="40"/>
      <c r="M326" s="185"/>
      <c r="N326" s="18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124</v>
      </c>
      <c r="AU326" s="18" t="s">
        <v>79</v>
      </c>
    </row>
    <row r="327" spans="1:65" s="2" customFormat="1" ht="16.5" customHeight="1">
      <c r="A327" s="35"/>
      <c r="B327" s="36"/>
      <c r="C327" s="169" t="s">
        <v>563</v>
      </c>
      <c r="D327" s="169" t="s">
        <v>117</v>
      </c>
      <c r="E327" s="170" t="s">
        <v>564</v>
      </c>
      <c r="F327" s="171" t="s">
        <v>565</v>
      </c>
      <c r="G327" s="172" t="s">
        <v>549</v>
      </c>
      <c r="H327" s="173">
        <v>1</v>
      </c>
      <c r="I327" s="174"/>
      <c r="J327" s="175">
        <f>ROUND(I327*H327,2)</f>
        <v>0</v>
      </c>
      <c r="K327" s="171" t="s">
        <v>121</v>
      </c>
      <c r="L327" s="40"/>
      <c r="M327" s="176" t="s">
        <v>19</v>
      </c>
      <c r="N327" s="177" t="s">
        <v>43</v>
      </c>
      <c r="O327" s="65"/>
      <c r="P327" s="178">
        <f>O327*H327</f>
        <v>0</v>
      </c>
      <c r="Q327" s="178">
        <v>0</v>
      </c>
      <c r="R327" s="178">
        <f>Q327*H327</f>
        <v>0</v>
      </c>
      <c r="S327" s="178">
        <v>0</v>
      </c>
      <c r="T327" s="17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0" t="s">
        <v>550</v>
      </c>
      <c r="AT327" s="180" t="s">
        <v>117</v>
      </c>
      <c r="AU327" s="180" t="s">
        <v>79</v>
      </c>
      <c r="AY327" s="18" t="s">
        <v>115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8" t="s">
        <v>77</v>
      </c>
      <c r="BK327" s="181">
        <f>ROUND(I327*H327,2)</f>
        <v>0</v>
      </c>
      <c r="BL327" s="18" t="s">
        <v>550</v>
      </c>
      <c r="BM327" s="180" t="s">
        <v>566</v>
      </c>
    </row>
    <row r="328" spans="1:65" s="2" customFormat="1" ht="11.25">
      <c r="A328" s="35"/>
      <c r="B328" s="36"/>
      <c r="C328" s="37"/>
      <c r="D328" s="182" t="s">
        <v>124</v>
      </c>
      <c r="E328" s="37"/>
      <c r="F328" s="183" t="s">
        <v>567</v>
      </c>
      <c r="G328" s="37"/>
      <c r="H328" s="37"/>
      <c r="I328" s="184"/>
      <c r="J328" s="37"/>
      <c r="K328" s="37"/>
      <c r="L328" s="40"/>
      <c r="M328" s="185"/>
      <c r="N328" s="186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124</v>
      </c>
      <c r="AU328" s="18" t="s">
        <v>79</v>
      </c>
    </row>
    <row r="329" spans="1:65" s="12" customFormat="1" ht="22.9" customHeight="1">
      <c r="B329" s="153"/>
      <c r="C329" s="154"/>
      <c r="D329" s="155" t="s">
        <v>71</v>
      </c>
      <c r="E329" s="167" t="s">
        <v>568</v>
      </c>
      <c r="F329" s="167" t="s">
        <v>569</v>
      </c>
      <c r="G329" s="154"/>
      <c r="H329" s="154"/>
      <c r="I329" s="157"/>
      <c r="J329" s="168">
        <f>BK329</f>
        <v>0</v>
      </c>
      <c r="K329" s="154"/>
      <c r="L329" s="159"/>
      <c r="M329" s="160"/>
      <c r="N329" s="161"/>
      <c r="O329" s="161"/>
      <c r="P329" s="162">
        <f>SUM(P330:P331)</f>
        <v>0</v>
      </c>
      <c r="Q329" s="161"/>
      <c r="R329" s="162">
        <f>SUM(R330:R331)</f>
        <v>0</v>
      </c>
      <c r="S329" s="161"/>
      <c r="T329" s="163">
        <f>SUM(T330:T331)</f>
        <v>0</v>
      </c>
      <c r="AR329" s="164" t="s">
        <v>146</v>
      </c>
      <c r="AT329" s="165" t="s">
        <v>71</v>
      </c>
      <c r="AU329" s="165" t="s">
        <v>77</v>
      </c>
      <c r="AY329" s="164" t="s">
        <v>115</v>
      </c>
      <c r="BK329" s="166">
        <f>SUM(BK330:BK331)</f>
        <v>0</v>
      </c>
    </row>
    <row r="330" spans="1:65" s="2" customFormat="1" ht="16.5" customHeight="1">
      <c r="A330" s="35"/>
      <c r="B330" s="36"/>
      <c r="C330" s="169" t="s">
        <v>570</v>
      </c>
      <c r="D330" s="169" t="s">
        <v>117</v>
      </c>
      <c r="E330" s="170" t="s">
        <v>571</v>
      </c>
      <c r="F330" s="171" t="s">
        <v>572</v>
      </c>
      <c r="G330" s="172" t="s">
        <v>549</v>
      </c>
      <c r="H330" s="173">
        <v>1</v>
      </c>
      <c r="I330" s="174"/>
      <c r="J330" s="175">
        <f>ROUND(I330*H330,2)</f>
        <v>0</v>
      </c>
      <c r="K330" s="171" t="s">
        <v>121</v>
      </c>
      <c r="L330" s="40"/>
      <c r="M330" s="176" t="s">
        <v>19</v>
      </c>
      <c r="N330" s="177" t="s">
        <v>43</v>
      </c>
      <c r="O330" s="65"/>
      <c r="P330" s="178">
        <f>O330*H330</f>
        <v>0</v>
      </c>
      <c r="Q330" s="178">
        <v>0</v>
      </c>
      <c r="R330" s="178">
        <f>Q330*H330</f>
        <v>0</v>
      </c>
      <c r="S330" s="178">
        <v>0</v>
      </c>
      <c r="T330" s="17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0" t="s">
        <v>550</v>
      </c>
      <c r="AT330" s="180" t="s">
        <v>117</v>
      </c>
      <c r="AU330" s="180" t="s">
        <v>79</v>
      </c>
      <c r="AY330" s="18" t="s">
        <v>115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18" t="s">
        <v>77</v>
      </c>
      <c r="BK330" s="181">
        <f>ROUND(I330*H330,2)</f>
        <v>0</v>
      </c>
      <c r="BL330" s="18" t="s">
        <v>550</v>
      </c>
      <c r="BM330" s="180" t="s">
        <v>573</v>
      </c>
    </row>
    <row r="331" spans="1:65" s="2" customFormat="1" ht="11.25">
      <c r="A331" s="35"/>
      <c r="B331" s="36"/>
      <c r="C331" s="37"/>
      <c r="D331" s="182" t="s">
        <v>124</v>
      </c>
      <c r="E331" s="37"/>
      <c r="F331" s="183" t="s">
        <v>574</v>
      </c>
      <c r="G331" s="37"/>
      <c r="H331" s="37"/>
      <c r="I331" s="184"/>
      <c r="J331" s="37"/>
      <c r="K331" s="37"/>
      <c r="L331" s="40"/>
      <c r="M331" s="185"/>
      <c r="N331" s="186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124</v>
      </c>
      <c r="AU331" s="18" t="s">
        <v>79</v>
      </c>
    </row>
    <row r="332" spans="1:65" s="12" customFormat="1" ht="22.9" customHeight="1">
      <c r="B332" s="153"/>
      <c r="C332" s="154"/>
      <c r="D332" s="155" t="s">
        <v>71</v>
      </c>
      <c r="E332" s="167" t="s">
        <v>575</v>
      </c>
      <c r="F332" s="167" t="s">
        <v>576</v>
      </c>
      <c r="G332" s="154"/>
      <c r="H332" s="154"/>
      <c r="I332" s="157"/>
      <c r="J332" s="168">
        <f>BK332</f>
        <v>0</v>
      </c>
      <c r="K332" s="154"/>
      <c r="L332" s="159"/>
      <c r="M332" s="160"/>
      <c r="N332" s="161"/>
      <c r="O332" s="161"/>
      <c r="P332" s="162">
        <f>SUM(P333:P334)</f>
        <v>0</v>
      </c>
      <c r="Q332" s="161"/>
      <c r="R332" s="162">
        <f>SUM(R333:R334)</f>
        <v>0</v>
      </c>
      <c r="S332" s="161"/>
      <c r="T332" s="163">
        <f>SUM(T333:T334)</f>
        <v>0</v>
      </c>
      <c r="AR332" s="164" t="s">
        <v>146</v>
      </c>
      <c r="AT332" s="165" t="s">
        <v>71</v>
      </c>
      <c r="AU332" s="165" t="s">
        <v>77</v>
      </c>
      <c r="AY332" s="164" t="s">
        <v>115</v>
      </c>
      <c r="BK332" s="166">
        <f>SUM(BK333:BK334)</f>
        <v>0</v>
      </c>
    </row>
    <row r="333" spans="1:65" s="2" customFormat="1" ht="16.5" customHeight="1">
      <c r="A333" s="35"/>
      <c r="B333" s="36"/>
      <c r="C333" s="169" t="s">
        <v>577</v>
      </c>
      <c r="D333" s="169" t="s">
        <v>117</v>
      </c>
      <c r="E333" s="170" t="s">
        <v>578</v>
      </c>
      <c r="F333" s="171" t="s">
        <v>579</v>
      </c>
      <c r="G333" s="172" t="s">
        <v>549</v>
      </c>
      <c r="H333" s="173">
        <v>1</v>
      </c>
      <c r="I333" s="174"/>
      <c r="J333" s="175">
        <f>ROUND(I333*H333,2)</f>
        <v>0</v>
      </c>
      <c r="K333" s="171" t="s">
        <v>121</v>
      </c>
      <c r="L333" s="40"/>
      <c r="M333" s="176" t="s">
        <v>19</v>
      </c>
      <c r="N333" s="177" t="s">
        <v>43</v>
      </c>
      <c r="O333" s="65"/>
      <c r="P333" s="178">
        <f>O333*H333</f>
        <v>0</v>
      </c>
      <c r="Q333" s="178">
        <v>0</v>
      </c>
      <c r="R333" s="178">
        <f>Q333*H333</f>
        <v>0</v>
      </c>
      <c r="S333" s="178">
        <v>0</v>
      </c>
      <c r="T333" s="17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0" t="s">
        <v>550</v>
      </c>
      <c r="AT333" s="180" t="s">
        <v>117</v>
      </c>
      <c r="AU333" s="180" t="s">
        <v>79</v>
      </c>
      <c r="AY333" s="18" t="s">
        <v>115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18" t="s">
        <v>77</v>
      </c>
      <c r="BK333" s="181">
        <f>ROUND(I333*H333,2)</f>
        <v>0</v>
      </c>
      <c r="BL333" s="18" t="s">
        <v>550</v>
      </c>
      <c r="BM333" s="180" t="s">
        <v>580</v>
      </c>
    </row>
    <row r="334" spans="1:65" s="2" customFormat="1" ht="11.25">
      <c r="A334" s="35"/>
      <c r="B334" s="36"/>
      <c r="C334" s="37"/>
      <c r="D334" s="182" t="s">
        <v>124</v>
      </c>
      <c r="E334" s="37"/>
      <c r="F334" s="183" t="s">
        <v>581</v>
      </c>
      <c r="G334" s="37"/>
      <c r="H334" s="37"/>
      <c r="I334" s="184"/>
      <c r="J334" s="37"/>
      <c r="K334" s="37"/>
      <c r="L334" s="40"/>
      <c r="M334" s="185"/>
      <c r="N334" s="186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124</v>
      </c>
      <c r="AU334" s="18" t="s">
        <v>79</v>
      </c>
    </row>
    <row r="335" spans="1:65" s="12" customFormat="1" ht="22.9" customHeight="1">
      <c r="B335" s="153"/>
      <c r="C335" s="154"/>
      <c r="D335" s="155" t="s">
        <v>71</v>
      </c>
      <c r="E335" s="167" t="s">
        <v>582</v>
      </c>
      <c r="F335" s="167" t="s">
        <v>583</v>
      </c>
      <c r="G335" s="154"/>
      <c r="H335" s="154"/>
      <c r="I335" s="157"/>
      <c r="J335" s="168">
        <f>BK335</f>
        <v>0</v>
      </c>
      <c r="K335" s="154"/>
      <c r="L335" s="159"/>
      <c r="M335" s="160"/>
      <c r="N335" s="161"/>
      <c r="O335" s="161"/>
      <c r="P335" s="162">
        <f>SUM(P336:P337)</f>
        <v>0</v>
      </c>
      <c r="Q335" s="161"/>
      <c r="R335" s="162">
        <f>SUM(R336:R337)</f>
        <v>0</v>
      </c>
      <c r="S335" s="161"/>
      <c r="T335" s="163">
        <f>SUM(T336:T337)</f>
        <v>0</v>
      </c>
      <c r="AR335" s="164" t="s">
        <v>146</v>
      </c>
      <c r="AT335" s="165" t="s">
        <v>71</v>
      </c>
      <c r="AU335" s="165" t="s">
        <v>77</v>
      </c>
      <c r="AY335" s="164" t="s">
        <v>115</v>
      </c>
      <c r="BK335" s="166">
        <f>SUM(BK336:BK337)</f>
        <v>0</v>
      </c>
    </row>
    <row r="336" spans="1:65" s="2" customFormat="1" ht="16.5" customHeight="1">
      <c r="A336" s="35"/>
      <c r="B336" s="36"/>
      <c r="C336" s="169" t="s">
        <v>584</v>
      </c>
      <c r="D336" s="169" t="s">
        <v>117</v>
      </c>
      <c r="E336" s="170" t="s">
        <v>585</v>
      </c>
      <c r="F336" s="171" t="s">
        <v>586</v>
      </c>
      <c r="G336" s="172" t="s">
        <v>549</v>
      </c>
      <c r="H336" s="173">
        <v>1</v>
      </c>
      <c r="I336" s="174"/>
      <c r="J336" s="175">
        <f>ROUND(I336*H336,2)</f>
        <v>0</v>
      </c>
      <c r="K336" s="171" t="s">
        <v>121</v>
      </c>
      <c r="L336" s="40"/>
      <c r="M336" s="176" t="s">
        <v>19</v>
      </c>
      <c r="N336" s="177" t="s">
        <v>43</v>
      </c>
      <c r="O336" s="65"/>
      <c r="P336" s="178">
        <f>O336*H336</f>
        <v>0</v>
      </c>
      <c r="Q336" s="178">
        <v>0</v>
      </c>
      <c r="R336" s="178">
        <f>Q336*H336</f>
        <v>0</v>
      </c>
      <c r="S336" s="178">
        <v>0</v>
      </c>
      <c r="T336" s="17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0" t="s">
        <v>550</v>
      </c>
      <c r="AT336" s="180" t="s">
        <v>117</v>
      </c>
      <c r="AU336" s="180" t="s">
        <v>79</v>
      </c>
      <c r="AY336" s="18" t="s">
        <v>115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8" t="s">
        <v>77</v>
      </c>
      <c r="BK336" s="181">
        <f>ROUND(I336*H336,2)</f>
        <v>0</v>
      </c>
      <c r="BL336" s="18" t="s">
        <v>550</v>
      </c>
      <c r="BM336" s="180" t="s">
        <v>587</v>
      </c>
    </row>
    <row r="337" spans="1:47" s="2" customFormat="1" ht="11.25">
      <c r="A337" s="35"/>
      <c r="B337" s="36"/>
      <c r="C337" s="37"/>
      <c r="D337" s="182" t="s">
        <v>124</v>
      </c>
      <c r="E337" s="37"/>
      <c r="F337" s="183" t="s">
        <v>588</v>
      </c>
      <c r="G337" s="37"/>
      <c r="H337" s="37"/>
      <c r="I337" s="184"/>
      <c r="J337" s="37"/>
      <c r="K337" s="37"/>
      <c r="L337" s="40"/>
      <c r="M337" s="232"/>
      <c r="N337" s="233"/>
      <c r="O337" s="234"/>
      <c r="P337" s="234"/>
      <c r="Q337" s="234"/>
      <c r="R337" s="234"/>
      <c r="S337" s="234"/>
      <c r="T337" s="23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124</v>
      </c>
      <c r="AU337" s="18" t="s">
        <v>79</v>
      </c>
    </row>
    <row r="338" spans="1:47" s="2" customFormat="1" ht="6.95" customHeight="1">
      <c r="A338" s="35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0"/>
      <c r="M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</row>
  </sheetData>
  <sheetProtection algorithmName="SHA-512" hashValue="ElSAXj5bVTUnbsvXEpq08NaydlSxkbH/RPjwrfQMGq7ASbONpCt2aCFw/H/X0Stpib37jrcj1NGrfIRRZVLmfw==" saltValue="BLdfweVSUBzQ4XTa9NBF0iL7kqv5z07Vzd9VXjXLxKAM4q4xR3VtqtudtphXK2R3XHzNwRSdq9XZWInbsMJK2Q==" spinCount="100000" sheet="1" objects="1" scenarios="1" formatColumns="0" formatRows="0" autoFilter="0"/>
  <autoFilter ref="C87:K337"/>
  <mergeCells count="6">
    <mergeCell ref="L2:V2"/>
    <mergeCell ref="E7:H7"/>
    <mergeCell ref="E16:H16"/>
    <mergeCell ref="E25:H25"/>
    <mergeCell ref="E46:H46"/>
    <mergeCell ref="E80:H80"/>
  </mergeCells>
  <hyperlinks>
    <hyperlink ref="F92" r:id="rId1"/>
    <hyperlink ref="F95" r:id="rId2"/>
    <hyperlink ref="F98" r:id="rId3"/>
    <hyperlink ref="F101" r:id="rId4"/>
    <hyperlink ref="F106" r:id="rId5"/>
    <hyperlink ref="F111" r:id="rId6"/>
    <hyperlink ref="F121" r:id="rId7"/>
    <hyperlink ref="F124" r:id="rId8"/>
    <hyperlink ref="F127" r:id="rId9"/>
    <hyperlink ref="F129" r:id="rId10"/>
    <hyperlink ref="F132" r:id="rId11"/>
    <hyperlink ref="F134" r:id="rId12"/>
    <hyperlink ref="F136" r:id="rId13"/>
    <hyperlink ref="F141" r:id="rId14"/>
    <hyperlink ref="F144" r:id="rId15"/>
    <hyperlink ref="F147" r:id="rId16"/>
    <hyperlink ref="F152" r:id="rId17"/>
    <hyperlink ref="F155" r:id="rId18"/>
    <hyperlink ref="F157" r:id="rId19"/>
    <hyperlink ref="F167" r:id="rId20"/>
    <hyperlink ref="F179" r:id="rId21"/>
    <hyperlink ref="F187" r:id="rId22"/>
    <hyperlink ref="F191" r:id="rId23"/>
    <hyperlink ref="F197" r:id="rId24"/>
    <hyperlink ref="F200" r:id="rId25"/>
    <hyperlink ref="F205" r:id="rId26"/>
    <hyperlink ref="F207" r:id="rId27"/>
    <hyperlink ref="F209" r:id="rId28"/>
    <hyperlink ref="F211" r:id="rId29"/>
    <hyperlink ref="F215" r:id="rId30"/>
    <hyperlink ref="F218" r:id="rId31"/>
    <hyperlink ref="F224" r:id="rId32"/>
    <hyperlink ref="F227" r:id="rId33"/>
    <hyperlink ref="F231" r:id="rId34"/>
    <hyperlink ref="F234" r:id="rId35"/>
    <hyperlink ref="F240" r:id="rId36"/>
    <hyperlink ref="F244" r:id="rId37"/>
    <hyperlink ref="F249" r:id="rId38"/>
    <hyperlink ref="F252" r:id="rId39"/>
    <hyperlink ref="F254" r:id="rId40"/>
    <hyperlink ref="F256" r:id="rId41"/>
    <hyperlink ref="F258" r:id="rId42"/>
    <hyperlink ref="F262" r:id="rId43"/>
    <hyperlink ref="F267" r:id="rId44"/>
    <hyperlink ref="F270" r:id="rId45"/>
    <hyperlink ref="F273" r:id="rId46"/>
    <hyperlink ref="F275" r:id="rId47"/>
    <hyperlink ref="F278" r:id="rId48"/>
    <hyperlink ref="F282" r:id="rId49"/>
    <hyperlink ref="F290" r:id="rId50"/>
    <hyperlink ref="F293" r:id="rId51"/>
    <hyperlink ref="F296" r:id="rId52"/>
    <hyperlink ref="F301" r:id="rId53"/>
    <hyperlink ref="F305" r:id="rId54"/>
    <hyperlink ref="F307" r:id="rId55"/>
    <hyperlink ref="F309" r:id="rId56"/>
    <hyperlink ref="F312" r:id="rId57"/>
    <hyperlink ref="F314" r:id="rId58"/>
    <hyperlink ref="F318" r:id="rId59"/>
    <hyperlink ref="F322" r:id="rId60"/>
    <hyperlink ref="F324" r:id="rId61"/>
    <hyperlink ref="F326" r:id="rId62"/>
    <hyperlink ref="F328" r:id="rId63"/>
    <hyperlink ref="F331" r:id="rId64"/>
    <hyperlink ref="F334" r:id="rId65"/>
    <hyperlink ref="F337" r:id="rId6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6" customFormat="1" ht="45" customHeight="1">
      <c r="B3" s="240"/>
      <c r="C3" s="364" t="s">
        <v>589</v>
      </c>
      <c r="D3" s="364"/>
      <c r="E3" s="364"/>
      <c r="F3" s="364"/>
      <c r="G3" s="364"/>
      <c r="H3" s="364"/>
      <c r="I3" s="364"/>
      <c r="J3" s="364"/>
      <c r="K3" s="241"/>
    </row>
    <row r="4" spans="2:11" s="1" customFormat="1" ht="25.5" customHeight="1">
      <c r="B4" s="242"/>
      <c r="C4" s="369" t="s">
        <v>590</v>
      </c>
      <c r="D4" s="369"/>
      <c r="E4" s="369"/>
      <c r="F4" s="369"/>
      <c r="G4" s="369"/>
      <c r="H4" s="369"/>
      <c r="I4" s="369"/>
      <c r="J4" s="369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68" t="s">
        <v>591</v>
      </c>
      <c r="D6" s="368"/>
      <c r="E6" s="368"/>
      <c r="F6" s="368"/>
      <c r="G6" s="368"/>
      <c r="H6" s="368"/>
      <c r="I6" s="368"/>
      <c r="J6" s="368"/>
      <c r="K6" s="243"/>
    </row>
    <row r="7" spans="2:11" s="1" customFormat="1" ht="15" customHeight="1">
      <c r="B7" s="246"/>
      <c r="C7" s="368" t="s">
        <v>592</v>
      </c>
      <c r="D7" s="368"/>
      <c r="E7" s="368"/>
      <c r="F7" s="368"/>
      <c r="G7" s="368"/>
      <c r="H7" s="368"/>
      <c r="I7" s="368"/>
      <c r="J7" s="368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68" t="s">
        <v>593</v>
      </c>
      <c r="D9" s="368"/>
      <c r="E9" s="368"/>
      <c r="F9" s="368"/>
      <c r="G9" s="368"/>
      <c r="H9" s="368"/>
      <c r="I9" s="368"/>
      <c r="J9" s="368"/>
      <c r="K9" s="243"/>
    </row>
    <row r="10" spans="2:11" s="1" customFormat="1" ht="15" customHeight="1">
      <c r="B10" s="246"/>
      <c r="C10" s="245"/>
      <c r="D10" s="368" t="s">
        <v>594</v>
      </c>
      <c r="E10" s="368"/>
      <c r="F10" s="368"/>
      <c r="G10" s="368"/>
      <c r="H10" s="368"/>
      <c r="I10" s="368"/>
      <c r="J10" s="368"/>
      <c r="K10" s="243"/>
    </row>
    <row r="11" spans="2:11" s="1" customFormat="1" ht="15" customHeight="1">
      <c r="B11" s="246"/>
      <c r="C11" s="247"/>
      <c r="D11" s="368" t="s">
        <v>595</v>
      </c>
      <c r="E11" s="368"/>
      <c r="F11" s="368"/>
      <c r="G11" s="368"/>
      <c r="H11" s="368"/>
      <c r="I11" s="368"/>
      <c r="J11" s="368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596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68" t="s">
        <v>597</v>
      </c>
      <c r="E15" s="368"/>
      <c r="F15" s="368"/>
      <c r="G15" s="368"/>
      <c r="H15" s="368"/>
      <c r="I15" s="368"/>
      <c r="J15" s="368"/>
      <c r="K15" s="243"/>
    </row>
    <row r="16" spans="2:11" s="1" customFormat="1" ht="15" customHeight="1">
      <c r="B16" s="246"/>
      <c r="C16" s="247"/>
      <c r="D16" s="368" t="s">
        <v>598</v>
      </c>
      <c r="E16" s="368"/>
      <c r="F16" s="368"/>
      <c r="G16" s="368"/>
      <c r="H16" s="368"/>
      <c r="I16" s="368"/>
      <c r="J16" s="368"/>
      <c r="K16" s="243"/>
    </row>
    <row r="17" spans="2:11" s="1" customFormat="1" ht="15" customHeight="1">
      <c r="B17" s="246"/>
      <c r="C17" s="247"/>
      <c r="D17" s="368" t="s">
        <v>599</v>
      </c>
      <c r="E17" s="368"/>
      <c r="F17" s="368"/>
      <c r="G17" s="368"/>
      <c r="H17" s="368"/>
      <c r="I17" s="368"/>
      <c r="J17" s="368"/>
      <c r="K17" s="243"/>
    </row>
    <row r="18" spans="2:11" s="1" customFormat="1" ht="15" customHeight="1">
      <c r="B18" s="246"/>
      <c r="C18" s="247"/>
      <c r="D18" s="247"/>
      <c r="E18" s="249" t="s">
        <v>76</v>
      </c>
      <c r="F18" s="368" t="s">
        <v>600</v>
      </c>
      <c r="G18" s="368"/>
      <c r="H18" s="368"/>
      <c r="I18" s="368"/>
      <c r="J18" s="368"/>
      <c r="K18" s="243"/>
    </row>
    <row r="19" spans="2:11" s="1" customFormat="1" ht="15" customHeight="1">
      <c r="B19" s="246"/>
      <c r="C19" s="247"/>
      <c r="D19" s="247"/>
      <c r="E19" s="249" t="s">
        <v>601</v>
      </c>
      <c r="F19" s="368" t="s">
        <v>602</v>
      </c>
      <c r="G19" s="368"/>
      <c r="H19" s="368"/>
      <c r="I19" s="368"/>
      <c r="J19" s="368"/>
      <c r="K19" s="243"/>
    </row>
    <row r="20" spans="2:11" s="1" customFormat="1" ht="15" customHeight="1">
      <c r="B20" s="246"/>
      <c r="C20" s="247"/>
      <c r="D20" s="247"/>
      <c r="E20" s="249" t="s">
        <v>603</v>
      </c>
      <c r="F20" s="368" t="s">
        <v>604</v>
      </c>
      <c r="G20" s="368"/>
      <c r="H20" s="368"/>
      <c r="I20" s="368"/>
      <c r="J20" s="368"/>
      <c r="K20" s="243"/>
    </row>
    <row r="21" spans="2:11" s="1" customFormat="1" ht="15" customHeight="1">
      <c r="B21" s="246"/>
      <c r="C21" s="247"/>
      <c r="D21" s="247"/>
      <c r="E21" s="249" t="s">
        <v>605</v>
      </c>
      <c r="F21" s="368" t="s">
        <v>606</v>
      </c>
      <c r="G21" s="368"/>
      <c r="H21" s="368"/>
      <c r="I21" s="368"/>
      <c r="J21" s="368"/>
      <c r="K21" s="243"/>
    </row>
    <row r="22" spans="2:11" s="1" customFormat="1" ht="15" customHeight="1">
      <c r="B22" s="246"/>
      <c r="C22" s="247"/>
      <c r="D22" s="247"/>
      <c r="E22" s="249" t="s">
        <v>607</v>
      </c>
      <c r="F22" s="368" t="s">
        <v>608</v>
      </c>
      <c r="G22" s="368"/>
      <c r="H22" s="368"/>
      <c r="I22" s="368"/>
      <c r="J22" s="368"/>
      <c r="K22" s="243"/>
    </row>
    <row r="23" spans="2:11" s="1" customFormat="1" ht="15" customHeight="1">
      <c r="B23" s="246"/>
      <c r="C23" s="247"/>
      <c r="D23" s="247"/>
      <c r="E23" s="249" t="s">
        <v>609</v>
      </c>
      <c r="F23" s="368" t="s">
        <v>610</v>
      </c>
      <c r="G23" s="368"/>
      <c r="H23" s="368"/>
      <c r="I23" s="368"/>
      <c r="J23" s="368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68" t="s">
        <v>611</v>
      </c>
      <c r="D25" s="368"/>
      <c r="E25" s="368"/>
      <c r="F25" s="368"/>
      <c r="G25" s="368"/>
      <c r="H25" s="368"/>
      <c r="I25" s="368"/>
      <c r="J25" s="368"/>
      <c r="K25" s="243"/>
    </row>
    <row r="26" spans="2:11" s="1" customFormat="1" ht="15" customHeight="1">
      <c r="B26" s="246"/>
      <c r="C26" s="368" t="s">
        <v>612</v>
      </c>
      <c r="D26" s="368"/>
      <c r="E26" s="368"/>
      <c r="F26" s="368"/>
      <c r="G26" s="368"/>
      <c r="H26" s="368"/>
      <c r="I26" s="368"/>
      <c r="J26" s="368"/>
      <c r="K26" s="243"/>
    </row>
    <row r="27" spans="2:11" s="1" customFormat="1" ht="15" customHeight="1">
      <c r="B27" s="246"/>
      <c r="C27" s="245"/>
      <c r="D27" s="368" t="s">
        <v>613</v>
      </c>
      <c r="E27" s="368"/>
      <c r="F27" s="368"/>
      <c r="G27" s="368"/>
      <c r="H27" s="368"/>
      <c r="I27" s="368"/>
      <c r="J27" s="368"/>
      <c r="K27" s="243"/>
    </row>
    <row r="28" spans="2:11" s="1" customFormat="1" ht="15" customHeight="1">
      <c r="B28" s="246"/>
      <c r="C28" s="247"/>
      <c r="D28" s="368" t="s">
        <v>614</v>
      </c>
      <c r="E28" s="368"/>
      <c r="F28" s="368"/>
      <c r="G28" s="368"/>
      <c r="H28" s="368"/>
      <c r="I28" s="368"/>
      <c r="J28" s="368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68" t="s">
        <v>615</v>
      </c>
      <c r="E30" s="368"/>
      <c r="F30" s="368"/>
      <c r="G30" s="368"/>
      <c r="H30" s="368"/>
      <c r="I30" s="368"/>
      <c r="J30" s="368"/>
      <c r="K30" s="243"/>
    </row>
    <row r="31" spans="2:11" s="1" customFormat="1" ht="15" customHeight="1">
      <c r="B31" s="246"/>
      <c r="C31" s="247"/>
      <c r="D31" s="368" t="s">
        <v>616</v>
      </c>
      <c r="E31" s="368"/>
      <c r="F31" s="368"/>
      <c r="G31" s="368"/>
      <c r="H31" s="368"/>
      <c r="I31" s="368"/>
      <c r="J31" s="368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68" t="s">
        <v>617</v>
      </c>
      <c r="E33" s="368"/>
      <c r="F33" s="368"/>
      <c r="G33" s="368"/>
      <c r="H33" s="368"/>
      <c r="I33" s="368"/>
      <c r="J33" s="368"/>
      <c r="K33" s="243"/>
    </row>
    <row r="34" spans="2:11" s="1" customFormat="1" ht="15" customHeight="1">
      <c r="B34" s="246"/>
      <c r="C34" s="247"/>
      <c r="D34" s="368" t="s">
        <v>618</v>
      </c>
      <c r="E34" s="368"/>
      <c r="F34" s="368"/>
      <c r="G34" s="368"/>
      <c r="H34" s="368"/>
      <c r="I34" s="368"/>
      <c r="J34" s="368"/>
      <c r="K34" s="243"/>
    </row>
    <row r="35" spans="2:11" s="1" customFormat="1" ht="15" customHeight="1">
      <c r="B35" s="246"/>
      <c r="C35" s="247"/>
      <c r="D35" s="368" t="s">
        <v>619</v>
      </c>
      <c r="E35" s="368"/>
      <c r="F35" s="368"/>
      <c r="G35" s="368"/>
      <c r="H35" s="368"/>
      <c r="I35" s="368"/>
      <c r="J35" s="368"/>
      <c r="K35" s="243"/>
    </row>
    <row r="36" spans="2:11" s="1" customFormat="1" ht="15" customHeight="1">
      <c r="B36" s="246"/>
      <c r="C36" s="247"/>
      <c r="D36" s="245"/>
      <c r="E36" s="248" t="s">
        <v>101</v>
      </c>
      <c r="F36" s="245"/>
      <c r="G36" s="368" t="s">
        <v>620</v>
      </c>
      <c r="H36" s="368"/>
      <c r="I36" s="368"/>
      <c r="J36" s="368"/>
      <c r="K36" s="243"/>
    </row>
    <row r="37" spans="2:11" s="1" customFormat="1" ht="30.75" customHeight="1">
      <c r="B37" s="246"/>
      <c r="C37" s="247"/>
      <c r="D37" s="245"/>
      <c r="E37" s="248" t="s">
        <v>621</v>
      </c>
      <c r="F37" s="245"/>
      <c r="G37" s="368" t="s">
        <v>622</v>
      </c>
      <c r="H37" s="368"/>
      <c r="I37" s="368"/>
      <c r="J37" s="368"/>
      <c r="K37" s="243"/>
    </row>
    <row r="38" spans="2:11" s="1" customFormat="1" ht="15" customHeight="1">
      <c r="B38" s="246"/>
      <c r="C38" s="247"/>
      <c r="D38" s="245"/>
      <c r="E38" s="248" t="s">
        <v>53</v>
      </c>
      <c r="F38" s="245"/>
      <c r="G38" s="368" t="s">
        <v>623</v>
      </c>
      <c r="H38" s="368"/>
      <c r="I38" s="368"/>
      <c r="J38" s="368"/>
      <c r="K38" s="243"/>
    </row>
    <row r="39" spans="2:11" s="1" customFormat="1" ht="15" customHeight="1">
      <c r="B39" s="246"/>
      <c r="C39" s="247"/>
      <c r="D39" s="245"/>
      <c r="E39" s="248" t="s">
        <v>54</v>
      </c>
      <c r="F39" s="245"/>
      <c r="G39" s="368" t="s">
        <v>624</v>
      </c>
      <c r="H39" s="368"/>
      <c r="I39" s="368"/>
      <c r="J39" s="368"/>
      <c r="K39" s="243"/>
    </row>
    <row r="40" spans="2:11" s="1" customFormat="1" ht="15" customHeight="1">
      <c r="B40" s="246"/>
      <c r="C40" s="247"/>
      <c r="D40" s="245"/>
      <c r="E40" s="248" t="s">
        <v>102</v>
      </c>
      <c r="F40" s="245"/>
      <c r="G40" s="368" t="s">
        <v>625</v>
      </c>
      <c r="H40" s="368"/>
      <c r="I40" s="368"/>
      <c r="J40" s="368"/>
      <c r="K40" s="243"/>
    </row>
    <row r="41" spans="2:11" s="1" customFormat="1" ht="15" customHeight="1">
      <c r="B41" s="246"/>
      <c r="C41" s="247"/>
      <c r="D41" s="245"/>
      <c r="E41" s="248" t="s">
        <v>103</v>
      </c>
      <c r="F41" s="245"/>
      <c r="G41" s="368" t="s">
        <v>626</v>
      </c>
      <c r="H41" s="368"/>
      <c r="I41" s="368"/>
      <c r="J41" s="368"/>
      <c r="K41" s="243"/>
    </row>
    <row r="42" spans="2:11" s="1" customFormat="1" ht="15" customHeight="1">
      <c r="B42" s="246"/>
      <c r="C42" s="247"/>
      <c r="D42" s="245"/>
      <c r="E42" s="248" t="s">
        <v>627</v>
      </c>
      <c r="F42" s="245"/>
      <c r="G42" s="368" t="s">
        <v>628</v>
      </c>
      <c r="H42" s="368"/>
      <c r="I42" s="368"/>
      <c r="J42" s="368"/>
      <c r="K42" s="243"/>
    </row>
    <row r="43" spans="2:11" s="1" customFormat="1" ht="15" customHeight="1">
      <c r="B43" s="246"/>
      <c r="C43" s="247"/>
      <c r="D43" s="245"/>
      <c r="E43" s="248"/>
      <c r="F43" s="245"/>
      <c r="G43" s="368" t="s">
        <v>629</v>
      </c>
      <c r="H43" s="368"/>
      <c r="I43" s="368"/>
      <c r="J43" s="368"/>
      <c r="K43" s="243"/>
    </row>
    <row r="44" spans="2:11" s="1" customFormat="1" ht="15" customHeight="1">
      <c r="B44" s="246"/>
      <c r="C44" s="247"/>
      <c r="D44" s="245"/>
      <c r="E44" s="248" t="s">
        <v>630</v>
      </c>
      <c r="F44" s="245"/>
      <c r="G44" s="368" t="s">
        <v>631</v>
      </c>
      <c r="H44" s="368"/>
      <c r="I44" s="368"/>
      <c r="J44" s="368"/>
      <c r="K44" s="243"/>
    </row>
    <row r="45" spans="2:11" s="1" customFormat="1" ht="15" customHeight="1">
      <c r="B45" s="246"/>
      <c r="C45" s="247"/>
      <c r="D45" s="245"/>
      <c r="E45" s="248" t="s">
        <v>105</v>
      </c>
      <c r="F45" s="245"/>
      <c r="G45" s="368" t="s">
        <v>632</v>
      </c>
      <c r="H45" s="368"/>
      <c r="I45" s="368"/>
      <c r="J45" s="368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68" t="s">
        <v>633</v>
      </c>
      <c r="E47" s="368"/>
      <c r="F47" s="368"/>
      <c r="G47" s="368"/>
      <c r="H47" s="368"/>
      <c r="I47" s="368"/>
      <c r="J47" s="368"/>
      <c r="K47" s="243"/>
    </row>
    <row r="48" spans="2:11" s="1" customFormat="1" ht="15" customHeight="1">
      <c r="B48" s="246"/>
      <c r="C48" s="247"/>
      <c r="D48" s="247"/>
      <c r="E48" s="368" t="s">
        <v>634</v>
      </c>
      <c r="F48" s="368"/>
      <c r="G48" s="368"/>
      <c r="H48" s="368"/>
      <c r="I48" s="368"/>
      <c r="J48" s="368"/>
      <c r="K48" s="243"/>
    </row>
    <row r="49" spans="2:11" s="1" customFormat="1" ht="15" customHeight="1">
      <c r="B49" s="246"/>
      <c r="C49" s="247"/>
      <c r="D49" s="247"/>
      <c r="E49" s="368" t="s">
        <v>635</v>
      </c>
      <c r="F49" s="368"/>
      <c r="G49" s="368"/>
      <c r="H49" s="368"/>
      <c r="I49" s="368"/>
      <c r="J49" s="368"/>
      <c r="K49" s="243"/>
    </row>
    <row r="50" spans="2:11" s="1" customFormat="1" ht="15" customHeight="1">
      <c r="B50" s="246"/>
      <c r="C50" s="247"/>
      <c r="D50" s="247"/>
      <c r="E50" s="368" t="s">
        <v>636</v>
      </c>
      <c r="F50" s="368"/>
      <c r="G50" s="368"/>
      <c r="H50" s="368"/>
      <c r="I50" s="368"/>
      <c r="J50" s="368"/>
      <c r="K50" s="243"/>
    </row>
    <row r="51" spans="2:11" s="1" customFormat="1" ht="15" customHeight="1">
      <c r="B51" s="246"/>
      <c r="C51" s="247"/>
      <c r="D51" s="368" t="s">
        <v>637</v>
      </c>
      <c r="E51" s="368"/>
      <c r="F51" s="368"/>
      <c r="G51" s="368"/>
      <c r="H51" s="368"/>
      <c r="I51" s="368"/>
      <c r="J51" s="368"/>
      <c r="K51" s="243"/>
    </row>
    <row r="52" spans="2:11" s="1" customFormat="1" ht="25.5" customHeight="1">
      <c r="B52" s="242"/>
      <c r="C52" s="369" t="s">
        <v>638</v>
      </c>
      <c r="D52" s="369"/>
      <c r="E52" s="369"/>
      <c r="F52" s="369"/>
      <c r="G52" s="369"/>
      <c r="H52" s="369"/>
      <c r="I52" s="369"/>
      <c r="J52" s="369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68" t="s">
        <v>639</v>
      </c>
      <c r="D54" s="368"/>
      <c r="E54" s="368"/>
      <c r="F54" s="368"/>
      <c r="G54" s="368"/>
      <c r="H54" s="368"/>
      <c r="I54" s="368"/>
      <c r="J54" s="368"/>
      <c r="K54" s="243"/>
    </row>
    <row r="55" spans="2:11" s="1" customFormat="1" ht="15" customHeight="1">
      <c r="B55" s="242"/>
      <c r="C55" s="368" t="s">
        <v>640</v>
      </c>
      <c r="D55" s="368"/>
      <c r="E55" s="368"/>
      <c r="F55" s="368"/>
      <c r="G55" s="368"/>
      <c r="H55" s="368"/>
      <c r="I55" s="368"/>
      <c r="J55" s="368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68" t="s">
        <v>641</v>
      </c>
      <c r="D57" s="368"/>
      <c r="E57" s="368"/>
      <c r="F57" s="368"/>
      <c r="G57" s="368"/>
      <c r="H57" s="368"/>
      <c r="I57" s="368"/>
      <c r="J57" s="368"/>
      <c r="K57" s="243"/>
    </row>
    <row r="58" spans="2:11" s="1" customFormat="1" ht="15" customHeight="1">
      <c r="B58" s="242"/>
      <c r="C58" s="247"/>
      <c r="D58" s="368" t="s">
        <v>642</v>
      </c>
      <c r="E58" s="368"/>
      <c r="F58" s="368"/>
      <c r="G58" s="368"/>
      <c r="H58" s="368"/>
      <c r="I58" s="368"/>
      <c r="J58" s="368"/>
      <c r="K58" s="243"/>
    </row>
    <row r="59" spans="2:11" s="1" customFormat="1" ht="15" customHeight="1">
      <c r="B59" s="242"/>
      <c r="C59" s="247"/>
      <c r="D59" s="368" t="s">
        <v>643</v>
      </c>
      <c r="E59" s="368"/>
      <c r="F59" s="368"/>
      <c r="G59" s="368"/>
      <c r="H59" s="368"/>
      <c r="I59" s="368"/>
      <c r="J59" s="368"/>
      <c r="K59" s="243"/>
    </row>
    <row r="60" spans="2:11" s="1" customFormat="1" ht="15" customHeight="1">
      <c r="B60" s="242"/>
      <c r="C60" s="247"/>
      <c r="D60" s="368" t="s">
        <v>644</v>
      </c>
      <c r="E60" s="368"/>
      <c r="F60" s="368"/>
      <c r="G60" s="368"/>
      <c r="H60" s="368"/>
      <c r="I60" s="368"/>
      <c r="J60" s="368"/>
      <c r="K60" s="243"/>
    </row>
    <row r="61" spans="2:11" s="1" customFormat="1" ht="15" customHeight="1">
      <c r="B61" s="242"/>
      <c r="C61" s="247"/>
      <c r="D61" s="368" t="s">
        <v>645</v>
      </c>
      <c r="E61" s="368"/>
      <c r="F61" s="368"/>
      <c r="G61" s="368"/>
      <c r="H61" s="368"/>
      <c r="I61" s="368"/>
      <c r="J61" s="368"/>
      <c r="K61" s="243"/>
    </row>
    <row r="62" spans="2:11" s="1" customFormat="1" ht="15" customHeight="1">
      <c r="B62" s="242"/>
      <c r="C62" s="247"/>
      <c r="D62" s="370" t="s">
        <v>646</v>
      </c>
      <c r="E62" s="370"/>
      <c r="F62" s="370"/>
      <c r="G62" s="370"/>
      <c r="H62" s="370"/>
      <c r="I62" s="370"/>
      <c r="J62" s="370"/>
      <c r="K62" s="243"/>
    </row>
    <row r="63" spans="2:11" s="1" customFormat="1" ht="15" customHeight="1">
      <c r="B63" s="242"/>
      <c r="C63" s="247"/>
      <c r="D63" s="368" t="s">
        <v>647</v>
      </c>
      <c r="E63" s="368"/>
      <c r="F63" s="368"/>
      <c r="G63" s="368"/>
      <c r="H63" s="368"/>
      <c r="I63" s="368"/>
      <c r="J63" s="368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68" t="s">
        <v>648</v>
      </c>
      <c r="E65" s="368"/>
      <c r="F65" s="368"/>
      <c r="G65" s="368"/>
      <c r="H65" s="368"/>
      <c r="I65" s="368"/>
      <c r="J65" s="368"/>
      <c r="K65" s="243"/>
    </row>
    <row r="66" spans="2:11" s="1" customFormat="1" ht="15" customHeight="1">
      <c r="B66" s="242"/>
      <c r="C66" s="247"/>
      <c r="D66" s="370" t="s">
        <v>649</v>
      </c>
      <c r="E66" s="370"/>
      <c r="F66" s="370"/>
      <c r="G66" s="370"/>
      <c r="H66" s="370"/>
      <c r="I66" s="370"/>
      <c r="J66" s="370"/>
      <c r="K66" s="243"/>
    </row>
    <row r="67" spans="2:11" s="1" customFormat="1" ht="15" customHeight="1">
      <c r="B67" s="242"/>
      <c r="C67" s="247"/>
      <c r="D67" s="368" t="s">
        <v>650</v>
      </c>
      <c r="E67" s="368"/>
      <c r="F67" s="368"/>
      <c r="G67" s="368"/>
      <c r="H67" s="368"/>
      <c r="I67" s="368"/>
      <c r="J67" s="368"/>
      <c r="K67" s="243"/>
    </row>
    <row r="68" spans="2:11" s="1" customFormat="1" ht="15" customHeight="1">
      <c r="B68" s="242"/>
      <c r="C68" s="247"/>
      <c r="D68" s="368" t="s">
        <v>651</v>
      </c>
      <c r="E68" s="368"/>
      <c r="F68" s="368"/>
      <c r="G68" s="368"/>
      <c r="H68" s="368"/>
      <c r="I68" s="368"/>
      <c r="J68" s="368"/>
      <c r="K68" s="243"/>
    </row>
    <row r="69" spans="2:11" s="1" customFormat="1" ht="15" customHeight="1">
      <c r="B69" s="242"/>
      <c r="C69" s="247"/>
      <c r="D69" s="368" t="s">
        <v>652</v>
      </c>
      <c r="E69" s="368"/>
      <c r="F69" s="368"/>
      <c r="G69" s="368"/>
      <c r="H69" s="368"/>
      <c r="I69" s="368"/>
      <c r="J69" s="368"/>
      <c r="K69" s="243"/>
    </row>
    <row r="70" spans="2:11" s="1" customFormat="1" ht="15" customHeight="1">
      <c r="B70" s="242"/>
      <c r="C70" s="247"/>
      <c r="D70" s="368" t="s">
        <v>653</v>
      </c>
      <c r="E70" s="368"/>
      <c r="F70" s="368"/>
      <c r="G70" s="368"/>
      <c r="H70" s="368"/>
      <c r="I70" s="368"/>
      <c r="J70" s="368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63" t="s">
        <v>654</v>
      </c>
      <c r="D75" s="363"/>
      <c r="E75" s="363"/>
      <c r="F75" s="363"/>
      <c r="G75" s="363"/>
      <c r="H75" s="363"/>
      <c r="I75" s="363"/>
      <c r="J75" s="363"/>
      <c r="K75" s="260"/>
    </row>
    <row r="76" spans="2:11" s="1" customFormat="1" ht="17.25" customHeight="1">
      <c r="B76" s="259"/>
      <c r="C76" s="261" t="s">
        <v>655</v>
      </c>
      <c r="D76" s="261"/>
      <c r="E76" s="261"/>
      <c r="F76" s="261" t="s">
        <v>656</v>
      </c>
      <c r="G76" s="262"/>
      <c r="H76" s="261" t="s">
        <v>54</v>
      </c>
      <c r="I76" s="261" t="s">
        <v>57</v>
      </c>
      <c r="J76" s="261" t="s">
        <v>657</v>
      </c>
      <c r="K76" s="260"/>
    </row>
    <row r="77" spans="2:11" s="1" customFormat="1" ht="17.25" customHeight="1">
      <c r="B77" s="259"/>
      <c r="C77" s="263" t="s">
        <v>658</v>
      </c>
      <c r="D77" s="263"/>
      <c r="E77" s="263"/>
      <c r="F77" s="264" t="s">
        <v>659</v>
      </c>
      <c r="G77" s="265"/>
      <c r="H77" s="263"/>
      <c r="I77" s="263"/>
      <c r="J77" s="263" t="s">
        <v>660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53</v>
      </c>
      <c r="D79" s="268"/>
      <c r="E79" s="268"/>
      <c r="F79" s="269" t="s">
        <v>661</v>
      </c>
      <c r="G79" s="270"/>
      <c r="H79" s="248" t="s">
        <v>662</v>
      </c>
      <c r="I79" s="248" t="s">
        <v>663</v>
      </c>
      <c r="J79" s="248">
        <v>20</v>
      </c>
      <c r="K79" s="260"/>
    </row>
    <row r="80" spans="2:11" s="1" customFormat="1" ht="15" customHeight="1">
      <c r="B80" s="259"/>
      <c r="C80" s="248" t="s">
        <v>664</v>
      </c>
      <c r="D80" s="248"/>
      <c r="E80" s="248"/>
      <c r="F80" s="269" t="s">
        <v>661</v>
      </c>
      <c r="G80" s="270"/>
      <c r="H80" s="248" t="s">
        <v>665</v>
      </c>
      <c r="I80" s="248" t="s">
        <v>663</v>
      </c>
      <c r="J80" s="248">
        <v>120</v>
      </c>
      <c r="K80" s="260"/>
    </row>
    <row r="81" spans="2:11" s="1" customFormat="1" ht="15" customHeight="1">
      <c r="B81" s="271"/>
      <c r="C81" s="248" t="s">
        <v>666</v>
      </c>
      <c r="D81" s="248"/>
      <c r="E81" s="248"/>
      <c r="F81" s="269" t="s">
        <v>667</v>
      </c>
      <c r="G81" s="270"/>
      <c r="H81" s="248" t="s">
        <v>668</v>
      </c>
      <c r="I81" s="248" t="s">
        <v>663</v>
      </c>
      <c r="J81" s="248">
        <v>50</v>
      </c>
      <c r="K81" s="260"/>
    </row>
    <row r="82" spans="2:11" s="1" customFormat="1" ht="15" customHeight="1">
      <c r="B82" s="271"/>
      <c r="C82" s="248" t="s">
        <v>669</v>
      </c>
      <c r="D82" s="248"/>
      <c r="E82" s="248"/>
      <c r="F82" s="269" t="s">
        <v>661</v>
      </c>
      <c r="G82" s="270"/>
      <c r="H82" s="248" t="s">
        <v>670</v>
      </c>
      <c r="I82" s="248" t="s">
        <v>671</v>
      </c>
      <c r="J82" s="248"/>
      <c r="K82" s="260"/>
    </row>
    <row r="83" spans="2:11" s="1" customFormat="1" ht="15" customHeight="1">
      <c r="B83" s="271"/>
      <c r="C83" s="272" t="s">
        <v>672</v>
      </c>
      <c r="D83" s="272"/>
      <c r="E83" s="272"/>
      <c r="F83" s="273" t="s">
        <v>667</v>
      </c>
      <c r="G83" s="272"/>
      <c r="H83" s="272" t="s">
        <v>673</v>
      </c>
      <c r="I83" s="272" t="s">
        <v>663</v>
      </c>
      <c r="J83" s="272">
        <v>15</v>
      </c>
      <c r="K83" s="260"/>
    </row>
    <row r="84" spans="2:11" s="1" customFormat="1" ht="15" customHeight="1">
      <c r="B84" s="271"/>
      <c r="C84" s="272" t="s">
        <v>674</v>
      </c>
      <c r="D84" s="272"/>
      <c r="E84" s="272"/>
      <c r="F84" s="273" t="s">
        <v>667</v>
      </c>
      <c r="G84" s="272"/>
      <c r="H84" s="272" t="s">
        <v>675</v>
      </c>
      <c r="I84" s="272" t="s">
        <v>663</v>
      </c>
      <c r="J84" s="272">
        <v>15</v>
      </c>
      <c r="K84" s="260"/>
    </row>
    <row r="85" spans="2:11" s="1" customFormat="1" ht="15" customHeight="1">
      <c r="B85" s="271"/>
      <c r="C85" s="272" t="s">
        <v>676</v>
      </c>
      <c r="D85" s="272"/>
      <c r="E85" s="272"/>
      <c r="F85" s="273" t="s">
        <v>667</v>
      </c>
      <c r="G85" s="272"/>
      <c r="H85" s="272" t="s">
        <v>677</v>
      </c>
      <c r="I85" s="272" t="s">
        <v>663</v>
      </c>
      <c r="J85" s="272">
        <v>20</v>
      </c>
      <c r="K85" s="260"/>
    </row>
    <row r="86" spans="2:11" s="1" customFormat="1" ht="15" customHeight="1">
      <c r="B86" s="271"/>
      <c r="C86" s="272" t="s">
        <v>678</v>
      </c>
      <c r="D86" s="272"/>
      <c r="E86" s="272"/>
      <c r="F86" s="273" t="s">
        <v>667</v>
      </c>
      <c r="G86" s="272"/>
      <c r="H86" s="272" t="s">
        <v>679</v>
      </c>
      <c r="I86" s="272" t="s">
        <v>663</v>
      </c>
      <c r="J86" s="272">
        <v>20</v>
      </c>
      <c r="K86" s="260"/>
    </row>
    <row r="87" spans="2:11" s="1" customFormat="1" ht="15" customHeight="1">
      <c r="B87" s="271"/>
      <c r="C87" s="248" t="s">
        <v>680</v>
      </c>
      <c r="D87" s="248"/>
      <c r="E87" s="248"/>
      <c r="F87" s="269" t="s">
        <v>667</v>
      </c>
      <c r="G87" s="270"/>
      <c r="H87" s="248" t="s">
        <v>681</v>
      </c>
      <c r="I87" s="248" t="s">
        <v>663</v>
      </c>
      <c r="J87" s="248">
        <v>50</v>
      </c>
      <c r="K87" s="260"/>
    </row>
    <row r="88" spans="2:11" s="1" customFormat="1" ht="15" customHeight="1">
      <c r="B88" s="271"/>
      <c r="C88" s="248" t="s">
        <v>682</v>
      </c>
      <c r="D88" s="248"/>
      <c r="E88" s="248"/>
      <c r="F88" s="269" t="s">
        <v>667</v>
      </c>
      <c r="G88" s="270"/>
      <c r="H88" s="248" t="s">
        <v>683</v>
      </c>
      <c r="I88" s="248" t="s">
        <v>663</v>
      </c>
      <c r="J88" s="248">
        <v>20</v>
      </c>
      <c r="K88" s="260"/>
    </row>
    <row r="89" spans="2:11" s="1" customFormat="1" ht="15" customHeight="1">
      <c r="B89" s="271"/>
      <c r="C89" s="248" t="s">
        <v>684</v>
      </c>
      <c r="D89" s="248"/>
      <c r="E89" s="248"/>
      <c r="F89" s="269" t="s">
        <v>667</v>
      </c>
      <c r="G89" s="270"/>
      <c r="H89" s="248" t="s">
        <v>685</v>
      </c>
      <c r="I89" s="248" t="s">
        <v>663</v>
      </c>
      <c r="J89" s="248">
        <v>20</v>
      </c>
      <c r="K89" s="260"/>
    </row>
    <row r="90" spans="2:11" s="1" customFormat="1" ht="15" customHeight="1">
      <c r="B90" s="271"/>
      <c r="C90" s="248" t="s">
        <v>686</v>
      </c>
      <c r="D90" s="248"/>
      <c r="E90" s="248"/>
      <c r="F90" s="269" t="s">
        <v>667</v>
      </c>
      <c r="G90" s="270"/>
      <c r="H90" s="248" t="s">
        <v>687</v>
      </c>
      <c r="I90" s="248" t="s">
        <v>663</v>
      </c>
      <c r="J90" s="248">
        <v>50</v>
      </c>
      <c r="K90" s="260"/>
    </row>
    <row r="91" spans="2:11" s="1" customFormat="1" ht="15" customHeight="1">
      <c r="B91" s="271"/>
      <c r="C91" s="248" t="s">
        <v>688</v>
      </c>
      <c r="D91" s="248"/>
      <c r="E91" s="248"/>
      <c r="F91" s="269" t="s">
        <v>667</v>
      </c>
      <c r="G91" s="270"/>
      <c r="H91" s="248" t="s">
        <v>688</v>
      </c>
      <c r="I91" s="248" t="s">
        <v>663</v>
      </c>
      <c r="J91" s="248">
        <v>50</v>
      </c>
      <c r="K91" s="260"/>
    </row>
    <row r="92" spans="2:11" s="1" customFormat="1" ht="15" customHeight="1">
      <c r="B92" s="271"/>
      <c r="C92" s="248" t="s">
        <v>689</v>
      </c>
      <c r="D92" s="248"/>
      <c r="E92" s="248"/>
      <c r="F92" s="269" t="s">
        <v>667</v>
      </c>
      <c r="G92" s="270"/>
      <c r="H92" s="248" t="s">
        <v>690</v>
      </c>
      <c r="I92" s="248" t="s">
        <v>663</v>
      </c>
      <c r="J92" s="248">
        <v>255</v>
      </c>
      <c r="K92" s="260"/>
    </row>
    <row r="93" spans="2:11" s="1" customFormat="1" ht="15" customHeight="1">
      <c r="B93" s="271"/>
      <c r="C93" s="248" t="s">
        <v>691</v>
      </c>
      <c r="D93" s="248"/>
      <c r="E93" s="248"/>
      <c r="F93" s="269" t="s">
        <v>661</v>
      </c>
      <c r="G93" s="270"/>
      <c r="H93" s="248" t="s">
        <v>692</v>
      </c>
      <c r="I93" s="248" t="s">
        <v>693</v>
      </c>
      <c r="J93" s="248"/>
      <c r="K93" s="260"/>
    </row>
    <row r="94" spans="2:11" s="1" customFormat="1" ht="15" customHeight="1">
      <c r="B94" s="271"/>
      <c r="C94" s="248" t="s">
        <v>694</v>
      </c>
      <c r="D94" s="248"/>
      <c r="E94" s="248"/>
      <c r="F94" s="269" t="s">
        <v>661</v>
      </c>
      <c r="G94" s="270"/>
      <c r="H94" s="248" t="s">
        <v>695</v>
      </c>
      <c r="I94" s="248" t="s">
        <v>696</v>
      </c>
      <c r="J94" s="248"/>
      <c r="K94" s="260"/>
    </row>
    <row r="95" spans="2:11" s="1" customFormat="1" ht="15" customHeight="1">
      <c r="B95" s="271"/>
      <c r="C95" s="248" t="s">
        <v>697</v>
      </c>
      <c r="D95" s="248"/>
      <c r="E95" s="248"/>
      <c r="F95" s="269" t="s">
        <v>661</v>
      </c>
      <c r="G95" s="270"/>
      <c r="H95" s="248" t="s">
        <v>697</v>
      </c>
      <c r="I95" s="248" t="s">
        <v>696</v>
      </c>
      <c r="J95" s="248"/>
      <c r="K95" s="260"/>
    </row>
    <row r="96" spans="2:11" s="1" customFormat="1" ht="15" customHeight="1">
      <c r="B96" s="271"/>
      <c r="C96" s="248" t="s">
        <v>38</v>
      </c>
      <c r="D96" s="248"/>
      <c r="E96" s="248"/>
      <c r="F96" s="269" t="s">
        <v>661</v>
      </c>
      <c r="G96" s="270"/>
      <c r="H96" s="248" t="s">
        <v>698</v>
      </c>
      <c r="I96" s="248" t="s">
        <v>696</v>
      </c>
      <c r="J96" s="248"/>
      <c r="K96" s="260"/>
    </row>
    <row r="97" spans="2:11" s="1" customFormat="1" ht="15" customHeight="1">
      <c r="B97" s="271"/>
      <c r="C97" s="248" t="s">
        <v>48</v>
      </c>
      <c r="D97" s="248"/>
      <c r="E97" s="248"/>
      <c r="F97" s="269" t="s">
        <v>661</v>
      </c>
      <c r="G97" s="270"/>
      <c r="H97" s="248" t="s">
        <v>699</v>
      </c>
      <c r="I97" s="248" t="s">
        <v>696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63" t="s">
        <v>700</v>
      </c>
      <c r="D102" s="363"/>
      <c r="E102" s="363"/>
      <c r="F102" s="363"/>
      <c r="G102" s="363"/>
      <c r="H102" s="363"/>
      <c r="I102" s="363"/>
      <c r="J102" s="363"/>
      <c r="K102" s="260"/>
    </row>
    <row r="103" spans="2:11" s="1" customFormat="1" ht="17.25" customHeight="1">
      <c r="B103" s="259"/>
      <c r="C103" s="261" t="s">
        <v>655</v>
      </c>
      <c r="D103" s="261"/>
      <c r="E103" s="261"/>
      <c r="F103" s="261" t="s">
        <v>656</v>
      </c>
      <c r="G103" s="262"/>
      <c r="H103" s="261" t="s">
        <v>54</v>
      </c>
      <c r="I103" s="261" t="s">
        <v>57</v>
      </c>
      <c r="J103" s="261" t="s">
        <v>657</v>
      </c>
      <c r="K103" s="260"/>
    </row>
    <row r="104" spans="2:11" s="1" customFormat="1" ht="17.25" customHeight="1">
      <c r="B104" s="259"/>
      <c r="C104" s="263" t="s">
        <v>658</v>
      </c>
      <c r="D104" s="263"/>
      <c r="E104" s="263"/>
      <c r="F104" s="264" t="s">
        <v>659</v>
      </c>
      <c r="G104" s="265"/>
      <c r="H104" s="263"/>
      <c r="I104" s="263"/>
      <c r="J104" s="263" t="s">
        <v>660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53</v>
      </c>
      <c r="D106" s="268"/>
      <c r="E106" s="268"/>
      <c r="F106" s="269" t="s">
        <v>661</v>
      </c>
      <c r="G106" s="248"/>
      <c r="H106" s="248" t="s">
        <v>701</v>
      </c>
      <c r="I106" s="248" t="s">
        <v>663</v>
      </c>
      <c r="J106" s="248">
        <v>20</v>
      </c>
      <c r="K106" s="260"/>
    </row>
    <row r="107" spans="2:11" s="1" customFormat="1" ht="15" customHeight="1">
      <c r="B107" s="259"/>
      <c r="C107" s="248" t="s">
        <v>664</v>
      </c>
      <c r="D107" s="248"/>
      <c r="E107" s="248"/>
      <c r="F107" s="269" t="s">
        <v>661</v>
      </c>
      <c r="G107" s="248"/>
      <c r="H107" s="248" t="s">
        <v>701</v>
      </c>
      <c r="I107" s="248" t="s">
        <v>663</v>
      </c>
      <c r="J107" s="248">
        <v>120</v>
      </c>
      <c r="K107" s="260"/>
    </row>
    <row r="108" spans="2:11" s="1" customFormat="1" ht="15" customHeight="1">
      <c r="B108" s="271"/>
      <c r="C108" s="248" t="s">
        <v>666</v>
      </c>
      <c r="D108" s="248"/>
      <c r="E108" s="248"/>
      <c r="F108" s="269" t="s">
        <v>667</v>
      </c>
      <c r="G108" s="248"/>
      <c r="H108" s="248" t="s">
        <v>701</v>
      </c>
      <c r="I108" s="248" t="s">
        <v>663</v>
      </c>
      <c r="J108" s="248">
        <v>50</v>
      </c>
      <c r="K108" s="260"/>
    </row>
    <row r="109" spans="2:11" s="1" customFormat="1" ht="15" customHeight="1">
      <c r="B109" s="271"/>
      <c r="C109" s="248" t="s">
        <v>669</v>
      </c>
      <c r="D109" s="248"/>
      <c r="E109" s="248"/>
      <c r="F109" s="269" t="s">
        <v>661</v>
      </c>
      <c r="G109" s="248"/>
      <c r="H109" s="248" t="s">
        <v>701</v>
      </c>
      <c r="I109" s="248" t="s">
        <v>671</v>
      </c>
      <c r="J109" s="248"/>
      <c r="K109" s="260"/>
    </row>
    <row r="110" spans="2:11" s="1" customFormat="1" ht="15" customHeight="1">
      <c r="B110" s="271"/>
      <c r="C110" s="248" t="s">
        <v>680</v>
      </c>
      <c r="D110" s="248"/>
      <c r="E110" s="248"/>
      <c r="F110" s="269" t="s">
        <v>667</v>
      </c>
      <c r="G110" s="248"/>
      <c r="H110" s="248" t="s">
        <v>701</v>
      </c>
      <c r="I110" s="248" t="s">
        <v>663</v>
      </c>
      <c r="J110" s="248">
        <v>50</v>
      </c>
      <c r="K110" s="260"/>
    </row>
    <row r="111" spans="2:11" s="1" customFormat="1" ht="15" customHeight="1">
      <c r="B111" s="271"/>
      <c r="C111" s="248" t="s">
        <v>688</v>
      </c>
      <c r="D111" s="248"/>
      <c r="E111" s="248"/>
      <c r="F111" s="269" t="s">
        <v>667</v>
      </c>
      <c r="G111" s="248"/>
      <c r="H111" s="248" t="s">
        <v>701</v>
      </c>
      <c r="I111" s="248" t="s">
        <v>663</v>
      </c>
      <c r="J111" s="248">
        <v>50</v>
      </c>
      <c r="K111" s="260"/>
    </row>
    <row r="112" spans="2:11" s="1" customFormat="1" ht="15" customHeight="1">
      <c r="B112" s="271"/>
      <c r="C112" s="248" t="s">
        <v>686</v>
      </c>
      <c r="D112" s="248"/>
      <c r="E112" s="248"/>
      <c r="F112" s="269" t="s">
        <v>667</v>
      </c>
      <c r="G112" s="248"/>
      <c r="H112" s="248" t="s">
        <v>701</v>
      </c>
      <c r="I112" s="248" t="s">
        <v>663</v>
      </c>
      <c r="J112" s="248">
        <v>50</v>
      </c>
      <c r="K112" s="260"/>
    </row>
    <row r="113" spans="2:11" s="1" customFormat="1" ht="15" customHeight="1">
      <c r="B113" s="271"/>
      <c r="C113" s="248" t="s">
        <v>53</v>
      </c>
      <c r="D113" s="248"/>
      <c r="E113" s="248"/>
      <c r="F113" s="269" t="s">
        <v>661</v>
      </c>
      <c r="G113" s="248"/>
      <c r="H113" s="248" t="s">
        <v>702</v>
      </c>
      <c r="I113" s="248" t="s">
        <v>663</v>
      </c>
      <c r="J113" s="248">
        <v>20</v>
      </c>
      <c r="K113" s="260"/>
    </row>
    <row r="114" spans="2:11" s="1" customFormat="1" ht="15" customHeight="1">
      <c r="B114" s="271"/>
      <c r="C114" s="248" t="s">
        <v>703</v>
      </c>
      <c r="D114" s="248"/>
      <c r="E114" s="248"/>
      <c r="F114" s="269" t="s">
        <v>661</v>
      </c>
      <c r="G114" s="248"/>
      <c r="H114" s="248" t="s">
        <v>704</v>
      </c>
      <c r="I114" s="248" t="s">
        <v>663</v>
      </c>
      <c r="J114" s="248">
        <v>120</v>
      </c>
      <c r="K114" s="260"/>
    </row>
    <row r="115" spans="2:11" s="1" customFormat="1" ht="15" customHeight="1">
      <c r="B115" s="271"/>
      <c r="C115" s="248" t="s">
        <v>38</v>
      </c>
      <c r="D115" s="248"/>
      <c r="E115" s="248"/>
      <c r="F115" s="269" t="s">
        <v>661</v>
      </c>
      <c r="G115" s="248"/>
      <c r="H115" s="248" t="s">
        <v>705</v>
      </c>
      <c r="I115" s="248" t="s">
        <v>696</v>
      </c>
      <c r="J115" s="248"/>
      <c r="K115" s="260"/>
    </row>
    <row r="116" spans="2:11" s="1" customFormat="1" ht="15" customHeight="1">
      <c r="B116" s="271"/>
      <c r="C116" s="248" t="s">
        <v>48</v>
      </c>
      <c r="D116" s="248"/>
      <c r="E116" s="248"/>
      <c r="F116" s="269" t="s">
        <v>661</v>
      </c>
      <c r="G116" s="248"/>
      <c r="H116" s="248" t="s">
        <v>706</v>
      </c>
      <c r="I116" s="248" t="s">
        <v>696</v>
      </c>
      <c r="J116" s="248"/>
      <c r="K116" s="260"/>
    </row>
    <row r="117" spans="2:11" s="1" customFormat="1" ht="15" customHeight="1">
      <c r="B117" s="271"/>
      <c r="C117" s="248" t="s">
        <v>57</v>
      </c>
      <c r="D117" s="248"/>
      <c r="E117" s="248"/>
      <c r="F117" s="269" t="s">
        <v>661</v>
      </c>
      <c r="G117" s="248"/>
      <c r="H117" s="248" t="s">
        <v>707</v>
      </c>
      <c r="I117" s="248" t="s">
        <v>708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64" t="s">
        <v>709</v>
      </c>
      <c r="D122" s="364"/>
      <c r="E122" s="364"/>
      <c r="F122" s="364"/>
      <c r="G122" s="364"/>
      <c r="H122" s="364"/>
      <c r="I122" s="364"/>
      <c r="J122" s="364"/>
      <c r="K122" s="288"/>
    </row>
    <row r="123" spans="2:11" s="1" customFormat="1" ht="17.25" customHeight="1">
      <c r="B123" s="289"/>
      <c r="C123" s="261" t="s">
        <v>655</v>
      </c>
      <c r="D123" s="261"/>
      <c r="E123" s="261"/>
      <c r="F123" s="261" t="s">
        <v>656</v>
      </c>
      <c r="G123" s="262"/>
      <c r="H123" s="261" t="s">
        <v>54</v>
      </c>
      <c r="I123" s="261" t="s">
        <v>57</v>
      </c>
      <c r="J123" s="261" t="s">
        <v>657</v>
      </c>
      <c r="K123" s="290"/>
    </row>
    <row r="124" spans="2:11" s="1" customFormat="1" ht="17.25" customHeight="1">
      <c r="B124" s="289"/>
      <c r="C124" s="263" t="s">
        <v>658</v>
      </c>
      <c r="D124" s="263"/>
      <c r="E124" s="263"/>
      <c r="F124" s="264" t="s">
        <v>659</v>
      </c>
      <c r="G124" s="265"/>
      <c r="H124" s="263"/>
      <c r="I124" s="263"/>
      <c r="J124" s="263" t="s">
        <v>660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664</v>
      </c>
      <c r="D126" s="268"/>
      <c r="E126" s="268"/>
      <c r="F126" s="269" t="s">
        <v>661</v>
      </c>
      <c r="G126" s="248"/>
      <c r="H126" s="248" t="s">
        <v>701</v>
      </c>
      <c r="I126" s="248" t="s">
        <v>663</v>
      </c>
      <c r="J126" s="248">
        <v>120</v>
      </c>
      <c r="K126" s="294"/>
    </row>
    <row r="127" spans="2:11" s="1" customFormat="1" ht="15" customHeight="1">
      <c r="B127" s="291"/>
      <c r="C127" s="248" t="s">
        <v>710</v>
      </c>
      <c r="D127" s="248"/>
      <c r="E127" s="248"/>
      <c r="F127" s="269" t="s">
        <v>661</v>
      </c>
      <c r="G127" s="248"/>
      <c r="H127" s="248" t="s">
        <v>711</v>
      </c>
      <c r="I127" s="248" t="s">
        <v>663</v>
      </c>
      <c r="J127" s="248" t="s">
        <v>712</v>
      </c>
      <c r="K127" s="294"/>
    </row>
    <row r="128" spans="2:11" s="1" customFormat="1" ht="15" customHeight="1">
      <c r="B128" s="291"/>
      <c r="C128" s="248" t="s">
        <v>609</v>
      </c>
      <c r="D128" s="248"/>
      <c r="E128" s="248"/>
      <c r="F128" s="269" t="s">
        <v>661</v>
      </c>
      <c r="G128" s="248"/>
      <c r="H128" s="248" t="s">
        <v>713</v>
      </c>
      <c r="I128" s="248" t="s">
        <v>663</v>
      </c>
      <c r="J128" s="248" t="s">
        <v>712</v>
      </c>
      <c r="K128" s="294"/>
    </row>
    <row r="129" spans="2:11" s="1" customFormat="1" ht="15" customHeight="1">
      <c r="B129" s="291"/>
      <c r="C129" s="248" t="s">
        <v>672</v>
      </c>
      <c r="D129" s="248"/>
      <c r="E129" s="248"/>
      <c r="F129" s="269" t="s">
        <v>667</v>
      </c>
      <c r="G129" s="248"/>
      <c r="H129" s="248" t="s">
        <v>673</v>
      </c>
      <c r="I129" s="248" t="s">
        <v>663</v>
      </c>
      <c r="J129" s="248">
        <v>15</v>
      </c>
      <c r="K129" s="294"/>
    </row>
    <row r="130" spans="2:11" s="1" customFormat="1" ht="15" customHeight="1">
      <c r="B130" s="291"/>
      <c r="C130" s="272" t="s">
        <v>674</v>
      </c>
      <c r="D130" s="272"/>
      <c r="E130" s="272"/>
      <c r="F130" s="273" t="s">
        <v>667</v>
      </c>
      <c r="G130" s="272"/>
      <c r="H130" s="272" t="s">
        <v>675</v>
      </c>
      <c r="I130" s="272" t="s">
        <v>663</v>
      </c>
      <c r="J130" s="272">
        <v>15</v>
      </c>
      <c r="K130" s="294"/>
    </row>
    <row r="131" spans="2:11" s="1" customFormat="1" ht="15" customHeight="1">
      <c r="B131" s="291"/>
      <c r="C131" s="272" t="s">
        <v>676</v>
      </c>
      <c r="D131" s="272"/>
      <c r="E131" s="272"/>
      <c r="F131" s="273" t="s">
        <v>667</v>
      </c>
      <c r="G131" s="272"/>
      <c r="H131" s="272" t="s">
        <v>677</v>
      </c>
      <c r="I131" s="272" t="s">
        <v>663</v>
      </c>
      <c r="J131" s="272">
        <v>20</v>
      </c>
      <c r="K131" s="294"/>
    </row>
    <row r="132" spans="2:11" s="1" customFormat="1" ht="15" customHeight="1">
      <c r="B132" s="291"/>
      <c r="C132" s="272" t="s">
        <v>678</v>
      </c>
      <c r="D132" s="272"/>
      <c r="E132" s="272"/>
      <c r="F132" s="273" t="s">
        <v>667</v>
      </c>
      <c r="G132" s="272"/>
      <c r="H132" s="272" t="s">
        <v>679</v>
      </c>
      <c r="I132" s="272" t="s">
        <v>663</v>
      </c>
      <c r="J132" s="272">
        <v>20</v>
      </c>
      <c r="K132" s="294"/>
    </row>
    <row r="133" spans="2:11" s="1" customFormat="1" ht="15" customHeight="1">
      <c r="B133" s="291"/>
      <c r="C133" s="248" t="s">
        <v>666</v>
      </c>
      <c r="D133" s="248"/>
      <c r="E133" s="248"/>
      <c r="F133" s="269" t="s">
        <v>667</v>
      </c>
      <c r="G133" s="248"/>
      <c r="H133" s="248" t="s">
        <v>701</v>
      </c>
      <c r="I133" s="248" t="s">
        <v>663</v>
      </c>
      <c r="J133" s="248">
        <v>50</v>
      </c>
      <c r="K133" s="294"/>
    </row>
    <row r="134" spans="2:11" s="1" customFormat="1" ht="15" customHeight="1">
      <c r="B134" s="291"/>
      <c r="C134" s="248" t="s">
        <v>680</v>
      </c>
      <c r="D134" s="248"/>
      <c r="E134" s="248"/>
      <c r="F134" s="269" t="s">
        <v>667</v>
      </c>
      <c r="G134" s="248"/>
      <c r="H134" s="248" t="s">
        <v>701</v>
      </c>
      <c r="I134" s="248" t="s">
        <v>663</v>
      </c>
      <c r="J134" s="248">
        <v>50</v>
      </c>
      <c r="K134" s="294"/>
    </row>
    <row r="135" spans="2:11" s="1" customFormat="1" ht="15" customHeight="1">
      <c r="B135" s="291"/>
      <c r="C135" s="248" t="s">
        <v>686</v>
      </c>
      <c r="D135" s="248"/>
      <c r="E135" s="248"/>
      <c r="F135" s="269" t="s">
        <v>667</v>
      </c>
      <c r="G135" s="248"/>
      <c r="H135" s="248" t="s">
        <v>701</v>
      </c>
      <c r="I135" s="248" t="s">
        <v>663</v>
      </c>
      <c r="J135" s="248">
        <v>50</v>
      </c>
      <c r="K135" s="294"/>
    </row>
    <row r="136" spans="2:11" s="1" customFormat="1" ht="15" customHeight="1">
      <c r="B136" s="291"/>
      <c r="C136" s="248" t="s">
        <v>688</v>
      </c>
      <c r="D136" s="248"/>
      <c r="E136" s="248"/>
      <c r="F136" s="269" t="s">
        <v>667</v>
      </c>
      <c r="G136" s="248"/>
      <c r="H136" s="248" t="s">
        <v>701</v>
      </c>
      <c r="I136" s="248" t="s">
        <v>663</v>
      </c>
      <c r="J136" s="248">
        <v>50</v>
      </c>
      <c r="K136" s="294"/>
    </row>
    <row r="137" spans="2:11" s="1" customFormat="1" ht="15" customHeight="1">
      <c r="B137" s="291"/>
      <c r="C137" s="248" t="s">
        <v>689</v>
      </c>
      <c r="D137" s="248"/>
      <c r="E137" s="248"/>
      <c r="F137" s="269" t="s">
        <v>667</v>
      </c>
      <c r="G137" s="248"/>
      <c r="H137" s="248" t="s">
        <v>714</v>
      </c>
      <c r="I137" s="248" t="s">
        <v>663</v>
      </c>
      <c r="J137" s="248">
        <v>255</v>
      </c>
      <c r="K137" s="294"/>
    </row>
    <row r="138" spans="2:11" s="1" customFormat="1" ht="15" customHeight="1">
      <c r="B138" s="291"/>
      <c r="C138" s="248" t="s">
        <v>691</v>
      </c>
      <c r="D138" s="248"/>
      <c r="E138" s="248"/>
      <c r="F138" s="269" t="s">
        <v>661</v>
      </c>
      <c r="G138" s="248"/>
      <c r="H138" s="248" t="s">
        <v>715</v>
      </c>
      <c r="I138" s="248" t="s">
        <v>693</v>
      </c>
      <c r="J138" s="248"/>
      <c r="K138" s="294"/>
    </row>
    <row r="139" spans="2:11" s="1" customFormat="1" ht="15" customHeight="1">
      <c r="B139" s="291"/>
      <c r="C139" s="248" t="s">
        <v>694</v>
      </c>
      <c r="D139" s="248"/>
      <c r="E139" s="248"/>
      <c r="F139" s="269" t="s">
        <v>661</v>
      </c>
      <c r="G139" s="248"/>
      <c r="H139" s="248" t="s">
        <v>716</v>
      </c>
      <c r="I139" s="248" t="s">
        <v>696</v>
      </c>
      <c r="J139" s="248"/>
      <c r="K139" s="294"/>
    </row>
    <row r="140" spans="2:11" s="1" customFormat="1" ht="15" customHeight="1">
      <c r="B140" s="291"/>
      <c r="C140" s="248" t="s">
        <v>697</v>
      </c>
      <c r="D140" s="248"/>
      <c r="E140" s="248"/>
      <c r="F140" s="269" t="s">
        <v>661</v>
      </c>
      <c r="G140" s="248"/>
      <c r="H140" s="248" t="s">
        <v>697</v>
      </c>
      <c r="I140" s="248" t="s">
        <v>696</v>
      </c>
      <c r="J140" s="248"/>
      <c r="K140" s="294"/>
    </row>
    <row r="141" spans="2:11" s="1" customFormat="1" ht="15" customHeight="1">
      <c r="B141" s="291"/>
      <c r="C141" s="248" t="s">
        <v>38</v>
      </c>
      <c r="D141" s="248"/>
      <c r="E141" s="248"/>
      <c r="F141" s="269" t="s">
        <v>661</v>
      </c>
      <c r="G141" s="248"/>
      <c r="H141" s="248" t="s">
        <v>717</v>
      </c>
      <c r="I141" s="248" t="s">
        <v>696</v>
      </c>
      <c r="J141" s="248"/>
      <c r="K141" s="294"/>
    </row>
    <row r="142" spans="2:11" s="1" customFormat="1" ht="15" customHeight="1">
      <c r="B142" s="291"/>
      <c r="C142" s="248" t="s">
        <v>718</v>
      </c>
      <c r="D142" s="248"/>
      <c r="E142" s="248"/>
      <c r="F142" s="269" t="s">
        <v>661</v>
      </c>
      <c r="G142" s="248"/>
      <c r="H142" s="248" t="s">
        <v>719</v>
      </c>
      <c r="I142" s="248" t="s">
        <v>696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63" t="s">
        <v>720</v>
      </c>
      <c r="D147" s="363"/>
      <c r="E147" s="363"/>
      <c r="F147" s="363"/>
      <c r="G147" s="363"/>
      <c r="H147" s="363"/>
      <c r="I147" s="363"/>
      <c r="J147" s="363"/>
      <c r="K147" s="260"/>
    </row>
    <row r="148" spans="2:11" s="1" customFormat="1" ht="17.25" customHeight="1">
      <c r="B148" s="259"/>
      <c r="C148" s="261" t="s">
        <v>655</v>
      </c>
      <c r="D148" s="261"/>
      <c r="E148" s="261"/>
      <c r="F148" s="261" t="s">
        <v>656</v>
      </c>
      <c r="G148" s="262"/>
      <c r="H148" s="261" t="s">
        <v>54</v>
      </c>
      <c r="I148" s="261" t="s">
        <v>57</v>
      </c>
      <c r="J148" s="261" t="s">
        <v>657</v>
      </c>
      <c r="K148" s="260"/>
    </row>
    <row r="149" spans="2:11" s="1" customFormat="1" ht="17.25" customHeight="1">
      <c r="B149" s="259"/>
      <c r="C149" s="263" t="s">
        <v>658</v>
      </c>
      <c r="D149" s="263"/>
      <c r="E149" s="263"/>
      <c r="F149" s="264" t="s">
        <v>659</v>
      </c>
      <c r="G149" s="265"/>
      <c r="H149" s="263"/>
      <c r="I149" s="263"/>
      <c r="J149" s="263" t="s">
        <v>660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664</v>
      </c>
      <c r="D151" s="248"/>
      <c r="E151" s="248"/>
      <c r="F151" s="299" t="s">
        <v>661</v>
      </c>
      <c r="G151" s="248"/>
      <c r="H151" s="298" t="s">
        <v>701</v>
      </c>
      <c r="I151" s="298" t="s">
        <v>663</v>
      </c>
      <c r="J151" s="298">
        <v>120</v>
      </c>
      <c r="K151" s="294"/>
    </row>
    <row r="152" spans="2:11" s="1" customFormat="1" ht="15" customHeight="1">
      <c r="B152" s="271"/>
      <c r="C152" s="298" t="s">
        <v>710</v>
      </c>
      <c r="D152" s="248"/>
      <c r="E152" s="248"/>
      <c r="F152" s="299" t="s">
        <v>661</v>
      </c>
      <c r="G152" s="248"/>
      <c r="H152" s="298" t="s">
        <v>721</v>
      </c>
      <c r="I152" s="298" t="s">
        <v>663</v>
      </c>
      <c r="J152" s="298" t="s">
        <v>712</v>
      </c>
      <c r="K152" s="294"/>
    </row>
    <row r="153" spans="2:11" s="1" customFormat="1" ht="15" customHeight="1">
      <c r="B153" s="271"/>
      <c r="C153" s="298" t="s">
        <v>609</v>
      </c>
      <c r="D153" s="248"/>
      <c r="E153" s="248"/>
      <c r="F153" s="299" t="s">
        <v>661</v>
      </c>
      <c r="G153" s="248"/>
      <c r="H153" s="298" t="s">
        <v>722</v>
      </c>
      <c r="I153" s="298" t="s">
        <v>663</v>
      </c>
      <c r="J153" s="298" t="s">
        <v>712</v>
      </c>
      <c r="K153" s="294"/>
    </row>
    <row r="154" spans="2:11" s="1" customFormat="1" ht="15" customHeight="1">
      <c r="B154" s="271"/>
      <c r="C154" s="298" t="s">
        <v>666</v>
      </c>
      <c r="D154" s="248"/>
      <c r="E154" s="248"/>
      <c r="F154" s="299" t="s">
        <v>667</v>
      </c>
      <c r="G154" s="248"/>
      <c r="H154" s="298" t="s">
        <v>701</v>
      </c>
      <c r="I154" s="298" t="s">
        <v>663</v>
      </c>
      <c r="J154" s="298">
        <v>50</v>
      </c>
      <c r="K154" s="294"/>
    </row>
    <row r="155" spans="2:11" s="1" customFormat="1" ht="15" customHeight="1">
      <c r="B155" s="271"/>
      <c r="C155" s="298" t="s">
        <v>669</v>
      </c>
      <c r="D155" s="248"/>
      <c r="E155" s="248"/>
      <c r="F155" s="299" t="s">
        <v>661</v>
      </c>
      <c r="G155" s="248"/>
      <c r="H155" s="298" t="s">
        <v>701</v>
      </c>
      <c r="I155" s="298" t="s">
        <v>671</v>
      </c>
      <c r="J155" s="298"/>
      <c r="K155" s="294"/>
    </row>
    <row r="156" spans="2:11" s="1" customFormat="1" ht="15" customHeight="1">
      <c r="B156" s="271"/>
      <c r="C156" s="298" t="s">
        <v>680</v>
      </c>
      <c r="D156" s="248"/>
      <c r="E156" s="248"/>
      <c r="F156" s="299" t="s">
        <v>667</v>
      </c>
      <c r="G156" s="248"/>
      <c r="H156" s="298" t="s">
        <v>701</v>
      </c>
      <c r="I156" s="298" t="s">
        <v>663</v>
      </c>
      <c r="J156" s="298">
        <v>50</v>
      </c>
      <c r="K156" s="294"/>
    </row>
    <row r="157" spans="2:11" s="1" customFormat="1" ht="15" customHeight="1">
      <c r="B157" s="271"/>
      <c r="C157" s="298" t="s">
        <v>688</v>
      </c>
      <c r="D157" s="248"/>
      <c r="E157" s="248"/>
      <c r="F157" s="299" t="s">
        <v>667</v>
      </c>
      <c r="G157" s="248"/>
      <c r="H157" s="298" t="s">
        <v>701</v>
      </c>
      <c r="I157" s="298" t="s">
        <v>663</v>
      </c>
      <c r="J157" s="298">
        <v>50</v>
      </c>
      <c r="K157" s="294"/>
    </row>
    <row r="158" spans="2:11" s="1" customFormat="1" ht="15" customHeight="1">
      <c r="B158" s="271"/>
      <c r="C158" s="298" t="s">
        <v>686</v>
      </c>
      <c r="D158" s="248"/>
      <c r="E158" s="248"/>
      <c r="F158" s="299" t="s">
        <v>667</v>
      </c>
      <c r="G158" s="248"/>
      <c r="H158" s="298" t="s">
        <v>701</v>
      </c>
      <c r="I158" s="298" t="s">
        <v>663</v>
      </c>
      <c r="J158" s="298">
        <v>50</v>
      </c>
      <c r="K158" s="294"/>
    </row>
    <row r="159" spans="2:11" s="1" customFormat="1" ht="15" customHeight="1">
      <c r="B159" s="271"/>
      <c r="C159" s="298" t="s">
        <v>82</v>
      </c>
      <c r="D159" s="248"/>
      <c r="E159" s="248"/>
      <c r="F159" s="299" t="s">
        <v>661</v>
      </c>
      <c r="G159" s="248"/>
      <c r="H159" s="298" t="s">
        <v>723</v>
      </c>
      <c r="I159" s="298" t="s">
        <v>663</v>
      </c>
      <c r="J159" s="298" t="s">
        <v>724</v>
      </c>
      <c r="K159" s="294"/>
    </row>
    <row r="160" spans="2:11" s="1" customFormat="1" ht="15" customHeight="1">
      <c r="B160" s="271"/>
      <c r="C160" s="298" t="s">
        <v>725</v>
      </c>
      <c r="D160" s="248"/>
      <c r="E160" s="248"/>
      <c r="F160" s="299" t="s">
        <v>661</v>
      </c>
      <c r="G160" s="248"/>
      <c r="H160" s="298" t="s">
        <v>726</v>
      </c>
      <c r="I160" s="298" t="s">
        <v>696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64" t="s">
        <v>727</v>
      </c>
      <c r="D165" s="364"/>
      <c r="E165" s="364"/>
      <c r="F165" s="364"/>
      <c r="G165" s="364"/>
      <c r="H165" s="364"/>
      <c r="I165" s="364"/>
      <c r="J165" s="364"/>
      <c r="K165" s="241"/>
    </row>
    <row r="166" spans="2:11" s="1" customFormat="1" ht="17.25" customHeight="1">
      <c r="B166" s="240"/>
      <c r="C166" s="261" t="s">
        <v>655</v>
      </c>
      <c r="D166" s="261"/>
      <c r="E166" s="261"/>
      <c r="F166" s="261" t="s">
        <v>656</v>
      </c>
      <c r="G166" s="303"/>
      <c r="H166" s="304" t="s">
        <v>54</v>
      </c>
      <c r="I166" s="304" t="s">
        <v>57</v>
      </c>
      <c r="J166" s="261" t="s">
        <v>657</v>
      </c>
      <c r="K166" s="241"/>
    </row>
    <row r="167" spans="2:11" s="1" customFormat="1" ht="17.25" customHeight="1">
      <c r="B167" s="242"/>
      <c r="C167" s="263" t="s">
        <v>658</v>
      </c>
      <c r="D167" s="263"/>
      <c r="E167" s="263"/>
      <c r="F167" s="264" t="s">
        <v>659</v>
      </c>
      <c r="G167" s="305"/>
      <c r="H167" s="306"/>
      <c r="I167" s="306"/>
      <c r="J167" s="263" t="s">
        <v>660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664</v>
      </c>
      <c r="D169" s="248"/>
      <c r="E169" s="248"/>
      <c r="F169" s="269" t="s">
        <v>661</v>
      </c>
      <c r="G169" s="248"/>
      <c r="H169" s="248" t="s">
        <v>701</v>
      </c>
      <c r="I169" s="248" t="s">
        <v>663</v>
      </c>
      <c r="J169" s="248">
        <v>120</v>
      </c>
      <c r="K169" s="294"/>
    </row>
    <row r="170" spans="2:11" s="1" customFormat="1" ht="15" customHeight="1">
      <c r="B170" s="271"/>
      <c r="C170" s="248" t="s">
        <v>710</v>
      </c>
      <c r="D170" s="248"/>
      <c r="E170" s="248"/>
      <c r="F170" s="269" t="s">
        <v>661</v>
      </c>
      <c r="G170" s="248"/>
      <c r="H170" s="248" t="s">
        <v>711</v>
      </c>
      <c r="I170" s="248" t="s">
        <v>663</v>
      </c>
      <c r="J170" s="248" t="s">
        <v>712</v>
      </c>
      <c r="K170" s="294"/>
    </row>
    <row r="171" spans="2:11" s="1" customFormat="1" ht="15" customHeight="1">
      <c r="B171" s="271"/>
      <c r="C171" s="248" t="s">
        <v>609</v>
      </c>
      <c r="D171" s="248"/>
      <c r="E171" s="248"/>
      <c r="F171" s="269" t="s">
        <v>661</v>
      </c>
      <c r="G171" s="248"/>
      <c r="H171" s="248" t="s">
        <v>728</v>
      </c>
      <c r="I171" s="248" t="s">
        <v>663</v>
      </c>
      <c r="J171" s="248" t="s">
        <v>712</v>
      </c>
      <c r="K171" s="294"/>
    </row>
    <row r="172" spans="2:11" s="1" customFormat="1" ht="15" customHeight="1">
      <c r="B172" s="271"/>
      <c r="C172" s="248" t="s">
        <v>666</v>
      </c>
      <c r="D172" s="248"/>
      <c r="E172" s="248"/>
      <c r="F172" s="269" t="s">
        <v>667</v>
      </c>
      <c r="G172" s="248"/>
      <c r="H172" s="248" t="s">
        <v>728</v>
      </c>
      <c r="I172" s="248" t="s">
        <v>663</v>
      </c>
      <c r="J172" s="248">
        <v>50</v>
      </c>
      <c r="K172" s="294"/>
    </row>
    <row r="173" spans="2:11" s="1" customFormat="1" ht="15" customHeight="1">
      <c r="B173" s="271"/>
      <c r="C173" s="248" t="s">
        <v>669</v>
      </c>
      <c r="D173" s="248"/>
      <c r="E173" s="248"/>
      <c r="F173" s="269" t="s">
        <v>661</v>
      </c>
      <c r="G173" s="248"/>
      <c r="H173" s="248" t="s">
        <v>728</v>
      </c>
      <c r="I173" s="248" t="s">
        <v>671</v>
      </c>
      <c r="J173" s="248"/>
      <c r="K173" s="294"/>
    </row>
    <row r="174" spans="2:11" s="1" customFormat="1" ht="15" customHeight="1">
      <c r="B174" s="271"/>
      <c r="C174" s="248" t="s">
        <v>680</v>
      </c>
      <c r="D174" s="248"/>
      <c r="E174" s="248"/>
      <c r="F174" s="269" t="s">
        <v>667</v>
      </c>
      <c r="G174" s="248"/>
      <c r="H174" s="248" t="s">
        <v>728</v>
      </c>
      <c r="I174" s="248" t="s">
        <v>663</v>
      </c>
      <c r="J174" s="248">
        <v>50</v>
      </c>
      <c r="K174" s="294"/>
    </row>
    <row r="175" spans="2:11" s="1" customFormat="1" ht="15" customHeight="1">
      <c r="B175" s="271"/>
      <c r="C175" s="248" t="s">
        <v>688</v>
      </c>
      <c r="D175" s="248"/>
      <c r="E175" s="248"/>
      <c r="F175" s="269" t="s">
        <v>667</v>
      </c>
      <c r="G175" s="248"/>
      <c r="H175" s="248" t="s">
        <v>728</v>
      </c>
      <c r="I175" s="248" t="s">
        <v>663</v>
      </c>
      <c r="J175" s="248">
        <v>50</v>
      </c>
      <c r="K175" s="294"/>
    </row>
    <row r="176" spans="2:11" s="1" customFormat="1" ht="15" customHeight="1">
      <c r="B176" s="271"/>
      <c r="C176" s="248" t="s">
        <v>686</v>
      </c>
      <c r="D176" s="248"/>
      <c r="E176" s="248"/>
      <c r="F176" s="269" t="s">
        <v>667</v>
      </c>
      <c r="G176" s="248"/>
      <c r="H176" s="248" t="s">
        <v>728</v>
      </c>
      <c r="I176" s="248" t="s">
        <v>663</v>
      </c>
      <c r="J176" s="248">
        <v>50</v>
      </c>
      <c r="K176" s="294"/>
    </row>
    <row r="177" spans="2:11" s="1" customFormat="1" ht="15" customHeight="1">
      <c r="B177" s="271"/>
      <c r="C177" s="248" t="s">
        <v>101</v>
      </c>
      <c r="D177" s="248"/>
      <c r="E177" s="248"/>
      <c r="F177" s="269" t="s">
        <v>661</v>
      </c>
      <c r="G177" s="248"/>
      <c r="H177" s="248" t="s">
        <v>729</v>
      </c>
      <c r="I177" s="248" t="s">
        <v>730</v>
      </c>
      <c r="J177" s="248"/>
      <c r="K177" s="294"/>
    </row>
    <row r="178" spans="2:11" s="1" customFormat="1" ht="15" customHeight="1">
      <c r="B178" s="271"/>
      <c r="C178" s="248" t="s">
        <v>57</v>
      </c>
      <c r="D178" s="248"/>
      <c r="E178" s="248"/>
      <c r="F178" s="269" t="s">
        <v>661</v>
      </c>
      <c r="G178" s="248"/>
      <c r="H178" s="248" t="s">
        <v>731</v>
      </c>
      <c r="I178" s="248" t="s">
        <v>732</v>
      </c>
      <c r="J178" s="248">
        <v>1</v>
      </c>
      <c r="K178" s="294"/>
    </row>
    <row r="179" spans="2:11" s="1" customFormat="1" ht="15" customHeight="1">
      <c r="B179" s="271"/>
      <c r="C179" s="248" t="s">
        <v>53</v>
      </c>
      <c r="D179" s="248"/>
      <c r="E179" s="248"/>
      <c r="F179" s="269" t="s">
        <v>661</v>
      </c>
      <c r="G179" s="248"/>
      <c r="H179" s="248" t="s">
        <v>733</v>
      </c>
      <c r="I179" s="248" t="s">
        <v>663</v>
      </c>
      <c r="J179" s="248">
        <v>20</v>
      </c>
      <c r="K179" s="294"/>
    </row>
    <row r="180" spans="2:11" s="1" customFormat="1" ht="15" customHeight="1">
      <c r="B180" s="271"/>
      <c r="C180" s="248" t="s">
        <v>54</v>
      </c>
      <c r="D180" s="248"/>
      <c r="E180" s="248"/>
      <c r="F180" s="269" t="s">
        <v>661</v>
      </c>
      <c r="G180" s="248"/>
      <c r="H180" s="248" t="s">
        <v>734</v>
      </c>
      <c r="I180" s="248" t="s">
        <v>663</v>
      </c>
      <c r="J180" s="248">
        <v>255</v>
      </c>
      <c r="K180" s="294"/>
    </row>
    <row r="181" spans="2:11" s="1" customFormat="1" ht="15" customHeight="1">
      <c r="B181" s="271"/>
      <c r="C181" s="248" t="s">
        <v>102</v>
      </c>
      <c r="D181" s="248"/>
      <c r="E181" s="248"/>
      <c r="F181" s="269" t="s">
        <v>661</v>
      </c>
      <c r="G181" s="248"/>
      <c r="H181" s="248" t="s">
        <v>625</v>
      </c>
      <c r="I181" s="248" t="s">
        <v>663</v>
      </c>
      <c r="J181" s="248">
        <v>10</v>
      </c>
      <c r="K181" s="294"/>
    </row>
    <row r="182" spans="2:11" s="1" customFormat="1" ht="15" customHeight="1">
      <c r="B182" s="271"/>
      <c r="C182" s="248" t="s">
        <v>103</v>
      </c>
      <c r="D182" s="248"/>
      <c r="E182" s="248"/>
      <c r="F182" s="269" t="s">
        <v>661</v>
      </c>
      <c r="G182" s="248"/>
      <c r="H182" s="248" t="s">
        <v>735</v>
      </c>
      <c r="I182" s="248" t="s">
        <v>696</v>
      </c>
      <c r="J182" s="248"/>
      <c r="K182" s="294"/>
    </row>
    <row r="183" spans="2:11" s="1" customFormat="1" ht="15" customHeight="1">
      <c r="B183" s="271"/>
      <c r="C183" s="248" t="s">
        <v>736</v>
      </c>
      <c r="D183" s="248"/>
      <c r="E183" s="248"/>
      <c r="F183" s="269" t="s">
        <v>661</v>
      </c>
      <c r="G183" s="248"/>
      <c r="H183" s="248" t="s">
        <v>737</v>
      </c>
      <c r="I183" s="248" t="s">
        <v>696</v>
      </c>
      <c r="J183" s="248"/>
      <c r="K183" s="294"/>
    </row>
    <row r="184" spans="2:11" s="1" customFormat="1" ht="15" customHeight="1">
      <c r="B184" s="271"/>
      <c r="C184" s="248" t="s">
        <v>725</v>
      </c>
      <c r="D184" s="248"/>
      <c r="E184" s="248"/>
      <c r="F184" s="269" t="s">
        <v>661</v>
      </c>
      <c r="G184" s="248"/>
      <c r="H184" s="248" t="s">
        <v>738</v>
      </c>
      <c r="I184" s="248" t="s">
        <v>696</v>
      </c>
      <c r="J184" s="248"/>
      <c r="K184" s="294"/>
    </row>
    <row r="185" spans="2:11" s="1" customFormat="1" ht="15" customHeight="1">
      <c r="B185" s="271"/>
      <c r="C185" s="248" t="s">
        <v>105</v>
      </c>
      <c r="D185" s="248"/>
      <c r="E185" s="248"/>
      <c r="F185" s="269" t="s">
        <v>667</v>
      </c>
      <c r="G185" s="248"/>
      <c r="H185" s="248" t="s">
        <v>739</v>
      </c>
      <c r="I185" s="248" t="s">
        <v>663</v>
      </c>
      <c r="J185" s="248">
        <v>50</v>
      </c>
      <c r="K185" s="294"/>
    </row>
    <row r="186" spans="2:11" s="1" customFormat="1" ht="15" customHeight="1">
      <c r="B186" s="271"/>
      <c r="C186" s="248" t="s">
        <v>740</v>
      </c>
      <c r="D186" s="248"/>
      <c r="E186" s="248"/>
      <c r="F186" s="269" t="s">
        <v>667</v>
      </c>
      <c r="G186" s="248"/>
      <c r="H186" s="248" t="s">
        <v>741</v>
      </c>
      <c r="I186" s="248" t="s">
        <v>742</v>
      </c>
      <c r="J186" s="248"/>
      <c r="K186" s="294"/>
    </row>
    <row r="187" spans="2:11" s="1" customFormat="1" ht="15" customHeight="1">
      <c r="B187" s="271"/>
      <c r="C187" s="248" t="s">
        <v>743</v>
      </c>
      <c r="D187" s="248"/>
      <c r="E187" s="248"/>
      <c r="F187" s="269" t="s">
        <v>667</v>
      </c>
      <c r="G187" s="248"/>
      <c r="H187" s="248" t="s">
        <v>744</v>
      </c>
      <c r="I187" s="248" t="s">
        <v>742</v>
      </c>
      <c r="J187" s="248"/>
      <c r="K187" s="294"/>
    </row>
    <row r="188" spans="2:11" s="1" customFormat="1" ht="15" customHeight="1">
      <c r="B188" s="271"/>
      <c r="C188" s="248" t="s">
        <v>745</v>
      </c>
      <c r="D188" s="248"/>
      <c r="E188" s="248"/>
      <c r="F188" s="269" t="s">
        <v>667</v>
      </c>
      <c r="G188" s="248"/>
      <c r="H188" s="248" t="s">
        <v>746</v>
      </c>
      <c r="I188" s="248" t="s">
        <v>742</v>
      </c>
      <c r="J188" s="248"/>
      <c r="K188" s="294"/>
    </row>
    <row r="189" spans="2:11" s="1" customFormat="1" ht="15" customHeight="1">
      <c r="B189" s="271"/>
      <c r="C189" s="307" t="s">
        <v>747</v>
      </c>
      <c r="D189" s="248"/>
      <c r="E189" s="248"/>
      <c r="F189" s="269" t="s">
        <v>667</v>
      </c>
      <c r="G189" s="248"/>
      <c r="H189" s="248" t="s">
        <v>748</v>
      </c>
      <c r="I189" s="248" t="s">
        <v>749</v>
      </c>
      <c r="J189" s="308" t="s">
        <v>750</v>
      </c>
      <c r="K189" s="294"/>
    </row>
    <row r="190" spans="2:11" s="1" customFormat="1" ht="15" customHeight="1">
      <c r="B190" s="271"/>
      <c r="C190" s="307" t="s">
        <v>42</v>
      </c>
      <c r="D190" s="248"/>
      <c r="E190" s="248"/>
      <c r="F190" s="269" t="s">
        <v>661</v>
      </c>
      <c r="G190" s="248"/>
      <c r="H190" s="245" t="s">
        <v>751</v>
      </c>
      <c r="I190" s="248" t="s">
        <v>752</v>
      </c>
      <c r="J190" s="248"/>
      <c r="K190" s="294"/>
    </row>
    <row r="191" spans="2:11" s="1" customFormat="1" ht="15" customHeight="1">
      <c r="B191" s="271"/>
      <c r="C191" s="307" t="s">
        <v>753</v>
      </c>
      <c r="D191" s="248"/>
      <c r="E191" s="248"/>
      <c r="F191" s="269" t="s">
        <v>661</v>
      </c>
      <c r="G191" s="248"/>
      <c r="H191" s="248" t="s">
        <v>754</v>
      </c>
      <c r="I191" s="248" t="s">
        <v>696</v>
      </c>
      <c r="J191" s="248"/>
      <c r="K191" s="294"/>
    </row>
    <row r="192" spans="2:11" s="1" customFormat="1" ht="15" customHeight="1">
      <c r="B192" s="271"/>
      <c r="C192" s="307" t="s">
        <v>755</v>
      </c>
      <c r="D192" s="248"/>
      <c r="E192" s="248"/>
      <c r="F192" s="269" t="s">
        <v>661</v>
      </c>
      <c r="G192" s="248"/>
      <c r="H192" s="248" t="s">
        <v>756</v>
      </c>
      <c r="I192" s="248" t="s">
        <v>696</v>
      </c>
      <c r="J192" s="248"/>
      <c r="K192" s="294"/>
    </row>
    <row r="193" spans="2:11" s="1" customFormat="1" ht="15" customHeight="1">
      <c r="B193" s="271"/>
      <c r="C193" s="307" t="s">
        <v>757</v>
      </c>
      <c r="D193" s="248"/>
      <c r="E193" s="248"/>
      <c r="F193" s="269" t="s">
        <v>667</v>
      </c>
      <c r="G193" s="248"/>
      <c r="H193" s="248" t="s">
        <v>758</v>
      </c>
      <c r="I193" s="248" t="s">
        <v>696</v>
      </c>
      <c r="J193" s="248"/>
      <c r="K193" s="294"/>
    </row>
    <row r="194" spans="2:11" s="1" customFormat="1" ht="15" customHeight="1">
      <c r="B194" s="300"/>
      <c r="C194" s="309"/>
      <c r="D194" s="280"/>
      <c r="E194" s="280"/>
      <c r="F194" s="280"/>
      <c r="G194" s="280"/>
      <c r="H194" s="280"/>
      <c r="I194" s="280"/>
      <c r="J194" s="280"/>
      <c r="K194" s="301"/>
    </row>
    <row r="195" spans="2:11" s="1" customFormat="1" ht="18.75" customHeight="1">
      <c r="B195" s="282"/>
      <c r="C195" s="292"/>
      <c r="D195" s="292"/>
      <c r="E195" s="292"/>
      <c r="F195" s="302"/>
      <c r="G195" s="292"/>
      <c r="H195" s="292"/>
      <c r="I195" s="292"/>
      <c r="J195" s="292"/>
      <c r="K195" s="282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s="1" customFormat="1" ht="21">
      <c r="B199" s="240"/>
      <c r="C199" s="364" t="s">
        <v>759</v>
      </c>
      <c r="D199" s="364"/>
      <c r="E199" s="364"/>
      <c r="F199" s="364"/>
      <c r="G199" s="364"/>
      <c r="H199" s="364"/>
      <c r="I199" s="364"/>
      <c r="J199" s="364"/>
      <c r="K199" s="241"/>
    </row>
    <row r="200" spans="2:11" s="1" customFormat="1" ht="25.5" customHeight="1">
      <c r="B200" s="240"/>
      <c r="C200" s="310" t="s">
        <v>760</v>
      </c>
      <c r="D200" s="310"/>
      <c r="E200" s="310"/>
      <c r="F200" s="310" t="s">
        <v>761</v>
      </c>
      <c r="G200" s="311"/>
      <c r="H200" s="365" t="s">
        <v>762</v>
      </c>
      <c r="I200" s="365"/>
      <c r="J200" s="365"/>
      <c r="K200" s="241"/>
    </row>
    <row r="201" spans="2:11" s="1" customFormat="1" ht="5.25" customHeight="1">
      <c r="B201" s="271"/>
      <c r="C201" s="266"/>
      <c r="D201" s="266"/>
      <c r="E201" s="266"/>
      <c r="F201" s="266"/>
      <c r="G201" s="292"/>
      <c r="H201" s="266"/>
      <c r="I201" s="266"/>
      <c r="J201" s="266"/>
      <c r="K201" s="294"/>
    </row>
    <row r="202" spans="2:11" s="1" customFormat="1" ht="15" customHeight="1">
      <c r="B202" s="271"/>
      <c r="C202" s="248" t="s">
        <v>752</v>
      </c>
      <c r="D202" s="248"/>
      <c r="E202" s="248"/>
      <c r="F202" s="269" t="s">
        <v>43</v>
      </c>
      <c r="G202" s="248"/>
      <c r="H202" s="366" t="s">
        <v>763</v>
      </c>
      <c r="I202" s="366"/>
      <c r="J202" s="366"/>
      <c r="K202" s="294"/>
    </row>
    <row r="203" spans="2:11" s="1" customFormat="1" ht="15" customHeight="1">
      <c r="B203" s="271"/>
      <c r="C203" s="248"/>
      <c r="D203" s="248"/>
      <c r="E203" s="248"/>
      <c r="F203" s="269" t="s">
        <v>44</v>
      </c>
      <c r="G203" s="248"/>
      <c r="H203" s="366" t="s">
        <v>764</v>
      </c>
      <c r="I203" s="366"/>
      <c r="J203" s="366"/>
      <c r="K203" s="294"/>
    </row>
    <row r="204" spans="2:11" s="1" customFormat="1" ht="15" customHeight="1">
      <c r="B204" s="271"/>
      <c r="C204" s="248"/>
      <c r="D204" s="248"/>
      <c r="E204" s="248"/>
      <c r="F204" s="269" t="s">
        <v>47</v>
      </c>
      <c r="G204" s="248"/>
      <c r="H204" s="366" t="s">
        <v>765</v>
      </c>
      <c r="I204" s="366"/>
      <c r="J204" s="366"/>
      <c r="K204" s="294"/>
    </row>
    <row r="205" spans="2:11" s="1" customFormat="1" ht="15" customHeight="1">
      <c r="B205" s="271"/>
      <c r="C205" s="248"/>
      <c r="D205" s="248"/>
      <c r="E205" s="248"/>
      <c r="F205" s="269" t="s">
        <v>45</v>
      </c>
      <c r="G205" s="248"/>
      <c r="H205" s="366" t="s">
        <v>766</v>
      </c>
      <c r="I205" s="366"/>
      <c r="J205" s="366"/>
      <c r="K205" s="294"/>
    </row>
    <row r="206" spans="2:11" s="1" customFormat="1" ht="15" customHeight="1">
      <c r="B206" s="271"/>
      <c r="C206" s="248"/>
      <c r="D206" s="248"/>
      <c r="E206" s="248"/>
      <c r="F206" s="269" t="s">
        <v>46</v>
      </c>
      <c r="G206" s="248"/>
      <c r="H206" s="366" t="s">
        <v>767</v>
      </c>
      <c r="I206" s="366"/>
      <c r="J206" s="366"/>
      <c r="K206" s="294"/>
    </row>
    <row r="207" spans="2:11" s="1" customFormat="1" ht="15" customHeight="1">
      <c r="B207" s="271"/>
      <c r="C207" s="248"/>
      <c r="D207" s="248"/>
      <c r="E207" s="248"/>
      <c r="F207" s="269"/>
      <c r="G207" s="248"/>
      <c r="H207" s="248"/>
      <c r="I207" s="248"/>
      <c r="J207" s="248"/>
      <c r="K207" s="294"/>
    </row>
    <row r="208" spans="2:11" s="1" customFormat="1" ht="15" customHeight="1">
      <c r="B208" s="271"/>
      <c r="C208" s="248" t="s">
        <v>708</v>
      </c>
      <c r="D208" s="248"/>
      <c r="E208" s="248"/>
      <c r="F208" s="269" t="s">
        <v>76</v>
      </c>
      <c r="G208" s="248"/>
      <c r="H208" s="366" t="s">
        <v>768</v>
      </c>
      <c r="I208" s="366"/>
      <c r="J208" s="366"/>
      <c r="K208" s="294"/>
    </row>
    <row r="209" spans="2:11" s="1" customFormat="1" ht="15" customHeight="1">
      <c r="B209" s="271"/>
      <c r="C209" s="248"/>
      <c r="D209" s="248"/>
      <c r="E209" s="248"/>
      <c r="F209" s="269" t="s">
        <v>603</v>
      </c>
      <c r="G209" s="248"/>
      <c r="H209" s="366" t="s">
        <v>604</v>
      </c>
      <c r="I209" s="366"/>
      <c r="J209" s="366"/>
      <c r="K209" s="294"/>
    </row>
    <row r="210" spans="2:11" s="1" customFormat="1" ht="15" customHeight="1">
      <c r="B210" s="271"/>
      <c r="C210" s="248"/>
      <c r="D210" s="248"/>
      <c r="E210" s="248"/>
      <c r="F210" s="269" t="s">
        <v>601</v>
      </c>
      <c r="G210" s="248"/>
      <c r="H210" s="366" t="s">
        <v>769</v>
      </c>
      <c r="I210" s="366"/>
      <c r="J210" s="366"/>
      <c r="K210" s="294"/>
    </row>
    <row r="211" spans="2:11" s="1" customFormat="1" ht="15" customHeight="1">
      <c r="B211" s="312"/>
      <c r="C211" s="248"/>
      <c r="D211" s="248"/>
      <c r="E211" s="248"/>
      <c r="F211" s="269" t="s">
        <v>605</v>
      </c>
      <c r="G211" s="307"/>
      <c r="H211" s="367" t="s">
        <v>606</v>
      </c>
      <c r="I211" s="367"/>
      <c r="J211" s="367"/>
      <c r="K211" s="313"/>
    </row>
    <row r="212" spans="2:11" s="1" customFormat="1" ht="15" customHeight="1">
      <c r="B212" s="312"/>
      <c r="C212" s="248"/>
      <c r="D212" s="248"/>
      <c r="E212" s="248"/>
      <c r="F212" s="269" t="s">
        <v>607</v>
      </c>
      <c r="G212" s="307"/>
      <c r="H212" s="367" t="s">
        <v>770</v>
      </c>
      <c r="I212" s="367"/>
      <c r="J212" s="367"/>
      <c r="K212" s="313"/>
    </row>
    <row r="213" spans="2:11" s="1" customFormat="1" ht="15" customHeight="1">
      <c r="B213" s="312"/>
      <c r="C213" s="248"/>
      <c r="D213" s="248"/>
      <c r="E213" s="248"/>
      <c r="F213" s="269"/>
      <c r="G213" s="307"/>
      <c r="H213" s="298"/>
      <c r="I213" s="298"/>
      <c r="J213" s="298"/>
      <c r="K213" s="313"/>
    </row>
    <row r="214" spans="2:11" s="1" customFormat="1" ht="15" customHeight="1">
      <c r="B214" s="312"/>
      <c r="C214" s="248" t="s">
        <v>732</v>
      </c>
      <c r="D214" s="248"/>
      <c r="E214" s="248"/>
      <c r="F214" s="269">
        <v>1</v>
      </c>
      <c r="G214" s="307"/>
      <c r="H214" s="367" t="s">
        <v>771</v>
      </c>
      <c r="I214" s="367"/>
      <c r="J214" s="367"/>
      <c r="K214" s="313"/>
    </row>
    <row r="215" spans="2:11" s="1" customFormat="1" ht="15" customHeight="1">
      <c r="B215" s="312"/>
      <c r="C215" s="248"/>
      <c r="D215" s="248"/>
      <c r="E215" s="248"/>
      <c r="F215" s="269">
        <v>2</v>
      </c>
      <c r="G215" s="307"/>
      <c r="H215" s="367" t="s">
        <v>772</v>
      </c>
      <c r="I215" s="367"/>
      <c r="J215" s="367"/>
      <c r="K215" s="313"/>
    </row>
    <row r="216" spans="2:11" s="1" customFormat="1" ht="15" customHeight="1">
      <c r="B216" s="312"/>
      <c r="C216" s="248"/>
      <c r="D216" s="248"/>
      <c r="E216" s="248"/>
      <c r="F216" s="269">
        <v>3</v>
      </c>
      <c r="G216" s="307"/>
      <c r="H216" s="367" t="s">
        <v>773</v>
      </c>
      <c r="I216" s="367"/>
      <c r="J216" s="367"/>
      <c r="K216" s="313"/>
    </row>
    <row r="217" spans="2:11" s="1" customFormat="1" ht="15" customHeight="1">
      <c r="B217" s="312"/>
      <c r="C217" s="248"/>
      <c r="D217" s="248"/>
      <c r="E217" s="248"/>
      <c r="F217" s="269">
        <v>4</v>
      </c>
      <c r="G217" s="307"/>
      <c r="H217" s="367" t="s">
        <v>774</v>
      </c>
      <c r="I217" s="367"/>
      <c r="J217" s="367"/>
      <c r="K217" s="313"/>
    </row>
    <row r="218" spans="2:11" s="1" customFormat="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2305-2023020H - Osazení a...</vt:lpstr>
      <vt:lpstr>Pokyny pro vyplnění</vt:lpstr>
      <vt:lpstr>'2305-2023020H - Osazení a...'!Názvy_tisku</vt:lpstr>
      <vt:lpstr>'Rekapitulace stavby'!Názvy_tisku</vt:lpstr>
      <vt:lpstr>'2305-2023020H - Osazení 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Rousek</dc:creator>
  <cp:lastModifiedBy>Jana Puschová</cp:lastModifiedBy>
  <dcterms:created xsi:type="dcterms:W3CDTF">2023-10-27T10:40:55Z</dcterms:created>
  <dcterms:modified xsi:type="dcterms:W3CDTF">2024-03-18T13:19:16Z</dcterms:modified>
</cp:coreProperties>
</file>